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95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<sst xmlns="http://schemas.openxmlformats.org/spreadsheetml/2006/main" count="58" uniqueCount="49">
  <si>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Пример расчета срока окупаемости датчиков движения, установленных в многоквартирных жилых домах</t>
  </si>
  <si>
    <t>Средняя мощность ламп, работающих круглосуточно</t>
  </si>
  <si>
    <t>Средняя мощность ламп, работающих несколько часов в сутки</t>
  </si>
  <si>
    <t>Количество часов в сутках, в течение которых работают лампы</t>
  </si>
  <si>
    <t>Действующий тариф</t>
  </si>
  <si>
    <t>Текущие затраты на освещение подъезда</t>
  </si>
  <si>
    <t>Всего затрат на освещение подъезда</t>
  </si>
  <si>
    <t>Количество этажей в подъезде</t>
  </si>
  <si>
    <t>Затраты на модернизацию освещения подъезда</t>
  </si>
  <si>
    <t>Затраты на освещение подъезда после модернизации</t>
  </si>
  <si>
    <t>руб./кВт*ч</t>
  </si>
  <si>
    <t>штук</t>
  </si>
  <si>
    <t>Ватт</t>
  </si>
  <si>
    <t>руб.</t>
  </si>
  <si>
    <t>часов</t>
  </si>
  <si>
    <t>этажей</t>
  </si>
  <si>
    <t>руб./месяц</t>
  </si>
  <si>
    <t>месяцев</t>
  </si>
  <si>
    <r>
      <t xml:space="preserve">Количество ламп в подъезде, работающих </t>
    </r>
    <r>
      <rPr>
        <b/>
        <u val="single"/>
        <sz val="12"/>
        <color indexed="9"/>
        <rFont val="Arial Cyr"/>
        <family val="0"/>
      </rPr>
      <t>круглосуточно</t>
    </r>
  </si>
  <si>
    <r>
      <t xml:space="preserve">Количество ламп в подъезде, работающих </t>
    </r>
    <r>
      <rPr>
        <b/>
        <u val="single"/>
        <sz val="12"/>
        <color indexed="9"/>
        <rFont val="Arial Cyr"/>
        <family val="0"/>
      </rPr>
      <t>несколько часов в сутки</t>
    </r>
  </si>
  <si>
    <r>
      <t xml:space="preserve">Необходимое количество датчиков </t>
    </r>
    <r>
      <rPr>
        <b/>
        <u val="single"/>
        <sz val="12"/>
        <color indexed="9"/>
        <rFont val="Arial Cyr"/>
        <family val="0"/>
      </rPr>
      <t>на один этаж</t>
    </r>
  </si>
  <si>
    <r>
      <t xml:space="preserve">Стоимость </t>
    </r>
    <r>
      <rPr>
        <b/>
        <u val="single"/>
        <sz val="12"/>
        <color indexed="9"/>
        <rFont val="Arial Cyr"/>
        <family val="0"/>
      </rPr>
      <t>одного датчика</t>
    </r>
  </si>
  <si>
    <r>
      <t>Ориентировочная</t>
    </r>
    <r>
      <rPr>
        <b/>
        <sz val="12"/>
        <color indexed="9"/>
        <rFont val="Arial Cyr"/>
        <family val="0"/>
      </rPr>
      <t xml:space="preserve"> стоимость монтажных работ</t>
    </r>
  </si>
  <si>
    <r>
      <t>Расчетный</t>
    </r>
    <r>
      <rPr>
        <b/>
        <sz val="12"/>
        <color indexed="9"/>
        <rFont val="Arial Cyr"/>
        <family val="0"/>
      </rPr>
      <t xml:space="preserve"> срок окупаемости</t>
    </r>
  </si>
  <si>
    <t>Вводные данные:</t>
  </si>
  <si>
    <t>На лестницах и в коридорах установлены лампы накаливания по 60Вт каждая.</t>
  </si>
  <si>
    <t>Всего в доме 96 ламп.</t>
  </si>
  <si>
    <t>24 лампы горят круглосуточно.</t>
  </si>
  <si>
    <t>Заполнение формы:</t>
  </si>
  <si>
    <r>
      <t xml:space="preserve">2. Вводим количество и </t>
    </r>
    <r>
      <rPr>
        <u val="single"/>
        <sz val="12"/>
        <color indexed="9"/>
        <rFont val="Arial Cyr"/>
        <family val="0"/>
      </rPr>
      <t>среднюю</t>
    </r>
    <r>
      <rPr>
        <sz val="12"/>
        <color indexed="9"/>
        <rFont val="Arial Cyr"/>
        <family val="0"/>
      </rPr>
      <t xml:space="preserve"> мощность ламп (на разных этажах могут быть</t>
    </r>
  </si>
  <si>
    <t>3. Указываем количество этажей в подъезде.</t>
  </si>
  <si>
    <t>1. Вводим действующий тариф: 2,63 руб./кВт*ч (в примере тариф для СПб).</t>
  </si>
  <si>
    <t xml:space="preserve">    установлены лампы разной мощности).</t>
  </si>
  <si>
    <t xml:space="preserve">    количество датчиков из расчета: по одному датчику в каждый приквартирный</t>
  </si>
  <si>
    <t xml:space="preserve">    коридор (1 датчик * 2 коридора = 2 шт.) и по одному датчику на каждый </t>
  </si>
  <si>
    <t>5. Указываем стоимость одного датчика (в примере, указана стоимость датчика</t>
  </si>
  <si>
    <t>В соответствующих строках видим результат:</t>
  </si>
  <si>
    <t>1. Затраты на освещение подъезда до модернизации: 6'816,96 руб. в месяц</t>
  </si>
  <si>
    <t>2. Затраты на модернизацию системы освещения подъезда: 78'600,00 руб.</t>
  </si>
  <si>
    <t>3. Затраты на освещение подъезда после модернизации: 215,87 руб. в месяц</t>
  </si>
  <si>
    <t>4. Расчетный срок окупаемости датчиков движения: ~ 1 год.</t>
  </si>
  <si>
    <t>Пример заполнения формы:</t>
  </si>
  <si>
    <t xml:space="preserve">4. Указываем необходимое количество датчиков на этаже (в примере, указано </t>
  </si>
  <si>
    <t xml:space="preserve">    производства Theben AG (Германия). Модель датчика LUXA 101-180, белый)</t>
  </si>
  <si>
    <t>По истечении срока окупаемости, датчики начнут "зарабатывать" для жилищного кооператива!</t>
  </si>
  <si>
    <t>© 2010 ООО "Марбел", www.marbel.ru - официальный дистрибьютор концерна Theben AG - европейского лидера в производстве систем управления освещением.</t>
  </si>
  <si>
    <t xml:space="preserve">    лестничный пролет (1 датчик * 2 лестничных клетки = 2 шт.). Всего 4 датчика на этаж.</t>
  </si>
  <si>
    <t>Жилой 12-ти этажный дом, с двумя лестницами и двумя приквартирными коридорами.</t>
  </si>
  <si>
    <t>72 лампы горят только в вечернее и ночное время.</t>
  </si>
</sst>
</file>

<file path=xl/styles.xml><?xml version="1.0" encoding="utf-8"?>
<styleSheet xmlns="http://schemas.openxmlformats.org/spreadsheetml/2006/main">
  <numFmts count="16">
    <numFmt numFmtId="5" formatCode="#,##0&quot; р.&quot;;\-#,##0&quot; р.&quot;"/>
    <numFmt numFmtId="6" formatCode="#,##0&quot; р.&quot;;[Red]\-#,##0&quot; р.&quot;"/>
    <numFmt numFmtId="7" formatCode="#,##0.00&quot; р.&quot;;\-#,##0.00&quot; р.&quot;"/>
    <numFmt numFmtId="8" formatCode="#,##0.00&quot; р.&quot;;[Red]\-#,##0.00&quot; р.&quot;"/>
    <numFmt numFmtId="42" formatCode="_-* #,##0&quot; р.&quot;_-;\-* #,##0&quot; р.&quot;_-;_-* &quot;-&quot;&quot; р.&quot;_-;_-@_-"/>
    <numFmt numFmtId="41" formatCode="_-* #,##0_ _р_._-;\-* #,##0_ _р_._-;_-* &quot;-&quot;_ _р_._-;_-@_-"/>
    <numFmt numFmtId="44" formatCode="_-* #,##0.00&quot; р.&quot;_-;\-* #,##0.00&quot; р.&quot;_-;_-* &quot;-&quot;??&quot; р.&quot;_-;_-@_-"/>
    <numFmt numFmtId="43" formatCode="_-* #,##0.00_ _р_._-;\-* #,##0.00_ _р_._-;_-* &quot;-&quot;??_ _р_._-;_-@_-"/>
    <numFmt numFmtId="164" formatCode="0.000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Arial Cyr"/>
      <family val="0"/>
    </font>
    <font>
      <b/>
      <u val="single"/>
      <sz val="12"/>
      <color indexed="9"/>
      <name val="Arial Cyr"/>
      <family val="0"/>
    </font>
    <font>
      <b/>
      <sz val="14"/>
      <color indexed="9"/>
      <name val="Arial Cyr"/>
      <family val="0"/>
    </font>
    <font>
      <b/>
      <sz val="16"/>
      <color indexed="9"/>
      <name val="Arial Cyr"/>
      <family val="0"/>
    </font>
    <font>
      <b/>
      <sz val="18"/>
      <color indexed="9"/>
      <name val="Arial Cyr"/>
      <family val="0"/>
    </font>
    <font>
      <u val="single"/>
      <sz val="12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4" fontId="2" fillId="0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 horizontal="centerContinuous" wrapText="1"/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left" indent="1"/>
      <protection hidden="1"/>
    </xf>
    <xf numFmtId="4" fontId="4" fillId="2" borderId="0" xfId="0" applyNumberFormat="1" applyFont="1" applyFill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165" fontId="8" fillId="2" borderId="0" xfId="0" applyNumberFormat="1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rbel.ru/theben/list.php?idgroup=8" TargetMode="External" /><Relationship Id="rId3" Type="http://schemas.openxmlformats.org/officeDocument/2006/relationships/hyperlink" Target="http://www.marbel.ru/theben/list.php?idgroup=8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theben.de/en/Home" TargetMode="External" /><Relationship Id="rId6" Type="http://schemas.openxmlformats.org/officeDocument/2006/relationships/hyperlink" Target="http://www.theben.de/en/Hom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30</xdr:row>
      <xdr:rowOff>0</xdr:rowOff>
    </xdr:from>
    <xdr:to>
      <xdr:col>0</xdr:col>
      <xdr:colOff>3429000</xdr:colOff>
      <xdr:row>33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553200"/>
          <a:ext cx="3333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0</xdr:row>
      <xdr:rowOff>28575</xdr:rowOff>
    </xdr:from>
    <xdr:to>
      <xdr:col>16</xdr:col>
      <xdr:colOff>419100</xdr:colOff>
      <xdr:row>6</xdr:row>
      <xdr:rowOff>133350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840075" y="28575"/>
          <a:ext cx="188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1.875" style="6" bestFit="1" customWidth="1"/>
    <col min="2" max="2" width="15.375" style="6" bestFit="1" customWidth="1"/>
    <col min="3" max="3" width="15.75390625" style="6" customWidth="1"/>
    <col min="4" max="4" width="4.625" style="6" customWidth="1"/>
    <col min="5" max="16384" width="9.125" style="6" customWidth="1"/>
  </cols>
  <sheetData>
    <row r="1" spans="1:3" ht="40.5">
      <c r="A1" s="4" t="s">
        <v>0</v>
      </c>
      <c r="B1" s="5"/>
      <c r="C1" s="5"/>
    </row>
    <row r="2" ht="15.75" thickBot="1"/>
    <row r="3" spans="1:5" ht="16.5" thickBot="1">
      <c r="A3" s="7" t="s">
        <v>4</v>
      </c>
      <c r="B3" s="1">
        <v>2.63</v>
      </c>
      <c r="C3" s="8" t="s">
        <v>10</v>
      </c>
      <c r="E3" s="7" t="s">
        <v>41</v>
      </c>
    </row>
    <row r="4" spans="1:3" ht="16.5" thickBot="1">
      <c r="A4" s="7"/>
      <c r="C4" s="8"/>
    </row>
    <row r="5" spans="1:5" ht="16.5" thickBot="1">
      <c r="A5" s="7" t="s">
        <v>18</v>
      </c>
      <c r="B5" s="2">
        <v>24</v>
      </c>
      <c r="C5" s="8" t="s">
        <v>11</v>
      </c>
      <c r="E5" s="7" t="s">
        <v>24</v>
      </c>
    </row>
    <row r="6" spans="1:5" ht="16.5" thickBot="1">
      <c r="A6" s="7" t="s">
        <v>1</v>
      </c>
      <c r="B6" s="2">
        <v>60</v>
      </c>
      <c r="C6" s="8" t="s">
        <v>12</v>
      </c>
      <c r="E6" s="6" t="s">
        <v>47</v>
      </c>
    </row>
    <row r="7" spans="1:5" ht="15.75">
      <c r="A7" s="7"/>
      <c r="C7" s="8"/>
      <c r="E7" s="6" t="s">
        <v>25</v>
      </c>
    </row>
    <row r="8" spans="1:16" ht="15">
      <c r="A8" s="6" t="s">
        <v>5</v>
      </c>
      <c r="B8" s="9">
        <f>B3*B5*(B6/1000)*24*30</f>
        <v>2726.7839999999997</v>
      </c>
      <c r="C8" s="8" t="s">
        <v>16</v>
      </c>
      <c r="E8" s="6" t="s">
        <v>26</v>
      </c>
      <c r="O8" s="14"/>
      <c r="P8" s="14"/>
    </row>
    <row r="9" spans="1:5" ht="16.5" thickBot="1">
      <c r="A9" s="7"/>
      <c r="C9" s="8"/>
      <c r="E9" s="6" t="s">
        <v>48</v>
      </c>
    </row>
    <row r="10" spans="1:5" ht="16.5" thickBot="1">
      <c r="A10" s="7" t="s">
        <v>19</v>
      </c>
      <c r="B10" s="2">
        <v>72</v>
      </c>
      <c r="C10" s="8" t="s">
        <v>11</v>
      </c>
      <c r="E10" s="6" t="s">
        <v>27</v>
      </c>
    </row>
    <row r="11" spans="1:3" ht="16.5" thickBot="1">
      <c r="A11" s="7" t="s">
        <v>2</v>
      </c>
      <c r="B11" s="2">
        <v>60</v>
      </c>
      <c r="C11" s="8" t="s">
        <v>12</v>
      </c>
    </row>
    <row r="12" spans="1:5" ht="16.5" thickBot="1">
      <c r="A12" s="7" t="s">
        <v>3</v>
      </c>
      <c r="B12" s="2">
        <v>12</v>
      </c>
      <c r="C12" s="8" t="s">
        <v>14</v>
      </c>
      <c r="E12" s="7" t="s">
        <v>28</v>
      </c>
    </row>
    <row r="13" spans="1:5" ht="15.75">
      <c r="A13" s="7"/>
      <c r="C13" s="8"/>
      <c r="E13" s="6" t="s">
        <v>31</v>
      </c>
    </row>
    <row r="14" spans="1:5" ht="15">
      <c r="A14" s="6" t="s">
        <v>5</v>
      </c>
      <c r="B14" s="9">
        <f>B10*(B11/1000)*B12*B3*30</f>
        <v>4090.1760000000004</v>
      </c>
      <c r="C14" s="8" t="s">
        <v>16</v>
      </c>
      <c r="E14" s="6" t="s">
        <v>29</v>
      </c>
    </row>
    <row r="15" spans="1:5" ht="15.75">
      <c r="A15" s="7"/>
      <c r="C15" s="8"/>
      <c r="E15" s="6" t="s">
        <v>32</v>
      </c>
    </row>
    <row r="16" spans="1:5" ht="18">
      <c r="A16" s="7" t="s">
        <v>6</v>
      </c>
      <c r="B16" s="10">
        <f>B8+B14</f>
        <v>6816.96</v>
      </c>
      <c r="C16" s="8" t="s">
        <v>16</v>
      </c>
      <c r="E16" s="6" t="s">
        <v>30</v>
      </c>
    </row>
    <row r="17" spans="1:5" ht="16.5" thickBot="1">
      <c r="A17" s="7"/>
      <c r="C17" s="8"/>
      <c r="E17" s="6" t="s">
        <v>42</v>
      </c>
    </row>
    <row r="18" spans="1:5" ht="16.5" thickBot="1">
      <c r="A18" s="7" t="s">
        <v>7</v>
      </c>
      <c r="B18" s="2">
        <v>12</v>
      </c>
      <c r="C18" s="8" t="s">
        <v>15</v>
      </c>
      <c r="E18" s="6" t="s">
        <v>33</v>
      </c>
    </row>
    <row r="19" spans="1:5" ht="16.5" thickBot="1">
      <c r="A19" s="7" t="s">
        <v>20</v>
      </c>
      <c r="B19" s="2">
        <v>4</v>
      </c>
      <c r="C19" s="8" t="s">
        <v>11</v>
      </c>
      <c r="E19" s="6" t="s">
        <v>34</v>
      </c>
    </row>
    <row r="20" spans="1:5" ht="16.5" thickBot="1">
      <c r="A20" s="7" t="s">
        <v>21</v>
      </c>
      <c r="B20" s="3">
        <v>1200</v>
      </c>
      <c r="C20" s="8" t="s">
        <v>13</v>
      </c>
      <c r="E20" s="6" t="s">
        <v>46</v>
      </c>
    </row>
    <row r="21" spans="1:5" ht="15.75">
      <c r="A21" s="11" t="s">
        <v>22</v>
      </c>
      <c r="B21" s="9">
        <f>ROUNDUP(B18*B19*B20*0.35,-3)</f>
        <v>21000</v>
      </c>
      <c r="C21" s="8" t="s">
        <v>13</v>
      </c>
      <c r="E21" s="6" t="s">
        <v>35</v>
      </c>
    </row>
    <row r="22" spans="1:5" ht="15.75">
      <c r="A22" s="7"/>
      <c r="C22" s="8"/>
      <c r="E22" s="6" t="s">
        <v>43</v>
      </c>
    </row>
    <row r="23" spans="1:3" ht="18">
      <c r="A23" s="7" t="s">
        <v>8</v>
      </c>
      <c r="B23" s="10">
        <f>(B18*B19*B20)+B21</f>
        <v>78600</v>
      </c>
      <c r="C23" s="8" t="s">
        <v>13</v>
      </c>
    </row>
    <row r="24" spans="1:5" ht="15.75">
      <c r="A24" s="7"/>
      <c r="C24" s="8"/>
      <c r="E24" s="7" t="s">
        <v>36</v>
      </c>
    </row>
    <row r="25" spans="1:5" ht="15.75">
      <c r="A25" s="7"/>
      <c r="C25" s="8"/>
      <c r="E25" s="6" t="s">
        <v>37</v>
      </c>
    </row>
    <row r="26" spans="1:5" ht="18">
      <c r="A26" s="7" t="s">
        <v>9</v>
      </c>
      <c r="B26" s="10">
        <f>(B5*(B6/1000)*0.7*B3*30)+(B10*(B11/1000)*0.4*B3*30)</f>
        <v>215.87040000000002</v>
      </c>
      <c r="C26" s="8" t="s">
        <v>16</v>
      </c>
      <c r="E26" s="6" t="s">
        <v>38</v>
      </c>
    </row>
    <row r="27" spans="1:5" ht="15.75">
      <c r="A27" s="7"/>
      <c r="C27" s="8"/>
      <c r="E27" s="6" t="s">
        <v>39</v>
      </c>
    </row>
    <row r="28" spans="1:5" ht="15.75">
      <c r="A28" s="7"/>
      <c r="C28" s="8"/>
      <c r="E28" s="6" t="s">
        <v>40</v>
      </c>
    </row>
    <row r="29" spans="1:5" ht="23.25">
      <c r="A29" s="11" t="s">
        <v>23</v>
      </c>
      <c r="B29" s="12">
        <f>B23/(B16-B26)</f>
        <v>11.907125150975075</v>
      </c>
      <c r="C29" s="8" t="s">
        <v>17</v>
      </c>
      <c r="E29" s="13" t="s">
        <v>44</v>
      </c>
    </row>
    <row r="31" ht="15"/>
    <row r="32" ht="15"/>
    <row r="33" ht="15"/>
    <row r="34" ht="15"/>
    <row r="35" ht="15">
      <c r="A35" s="6" t="s">
        <v>45</v>
      </c>
    </row>
  </sheetData>
  <sheetProtection password="DFDE" sheet="1" objects="1" scenarios="1" selectLockedCells="1"/>
  <conditionalFormatting sqref="B29">
    <cfRule type="cellIs" priority="1" dxfId="0" operator="greaterThan" stopIfTrue="1">
      <formula>24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Кирюшин Александр</Manager>
  <Company>Марбел, 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Расчетная окупаемость датчиков</dc:title>
  <dc:subject>Энергосбережение для ЖКХ</dc:subject>
  <dc:creator>Кирюшин Александр</dc:creator>
  <cp:keywords>энергосбережение</cp:keywords>
  <dc:description>+7 (812) 324-27-77</dc:description>
  <cp:lastModifiedBy>Kiryushin</cp:lastModifiedBy>
  <dcterms:created xsi:type="dcterms:W3CDTF">2010-06-04T07:17:39Z</dcterms:created>
  <dcterms:modified xsi:type="dcterms:W3CDTF">2010-06-04T09:10:56Z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