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2880" windowWidth="14280" windowHeight="4965" tabRatio="833" activeTab="9"/>
  </bookViews>
  <sheets>
    <sheet name="Содержание" sheetId="1" r:id="rId1"/>
    <sheet name="Дюралайт" sheetId="2" r:id="rId2"/>
    <sheet name="Леднеон флекс" sheetId="3" r:id="rId3"/>
    <sheet name="Бахрома" sheetId="4" r:id="rId4"/>
    <sheet name="Завесы" sheetId="5" r:id="rId5"/>
    <sheet name="Светодиодные гирлянды" sheetId="6" r:id="rId6"/>
    <sheet name="Клип лайт" sheetId="7" r:id="rId7"/>
    <sheet name="Белт лайт" sheetId="8" r:id="rId8"/>
    <sheet name="Падающие капли" sheetId="9" r:id="rId9"/>
    <sheet name="Светодиодные изделия" sheetId="11" r:id="rId10"/>
    <sheet name="Строблампы" sheetId="13" r:id="rId11"/>
  </sheets>
  <definedNames>
    <definedName name="rates" localSheetId="0">Содержание!$A$1:$E$35</definedName>
    <definedName name="Z_2C0C2E54_13EB_4B6D_AFE4_E7AAFD2C1477_.wvu.Cols" localSheetId="3" hidden="1">Бахрома!$G:$G,Бахрома!$I:$I,Бахрома!$K:$K,Бахрома!$M:$M,Бахрома!$O:$O</definedName>
    <definedName name="Z_2C0C2E54_13EB_4B6D_AFE4_E7AAFD2C1477_.wvu.Cols" localSheetId="7" hidden="1">'Белт лайт'!$G:$G,'Белт лайт'!$I:$I,'Белт лайт'!$K:$K,'Белт лайт'!$M:$M,'Белт лайт'!$O:$O</definedName>
    <definedName name="Z_2C0C2E54_13EB_4B6D_AFE4_E7AAFD2C1477_.wvu.Cols" localSheetId="1" hidden="1">Дюралайт!$F:$F,Дюралайт!$H:$H,Дюралайт!$J:$J,Дюралайт!$L:$L,Дюралайт!$N:$N</definedName>
    <definedName name="Z_2C0C2E54_13EB_4B6D_AFE4_E7AAFD2C1477_.wvu.Cols" localSheetId="4" hidden="1">Завесы!$G:$G,Завесы!$I:$I,Завесы!$K:$K,Завесы!$M:$M,Завесы!$O:$O</definedName>
    <definedName name="Z_2C0C2E54_13EB_4B6D_AFE4_E7AAFD2C1477_.wvu.Cols" localSheetId="6" hidden="1">'Клип лайт'!$F:$F,'Клип лайт'!$H:$H,'Клип лайт'!$J:$J,'Клип лайт'!$N:$N</definedName>
    <definedName name="Z_2C0C2E54_13EB_4B6D_AFE4_E7AAFD2C1477_.wvu.Cols" localSheetId="2" hidden="1">'Леднеон флекс'!$G:$G,'Леднеон флекс'!$I:$I,'Леднеон флекс'!$K:$K,'Леднеон флекс'!$M:$M,'Леднеон флекс'!$O:$O</definedName>
    <definedName name="Z_2C0C2E54_13EB_4B6D_AFE4_E7AAFD2C1477_.wvu.Cols" localSheetId="8" hidden="1">'Падающие капли'!$I:$I,'Падающие капли'!$K:$K,'Падающие капли'!$M:$M,'Падающие капли'!$O:$O</definedName>
    <definedName name="Z_2C0C2E54_13EB_4B6D_AFE4_E7AAFD2C1477_.wvu.Cols" localSheetId="5" hidden="1">'Светодиодные гирлянды'!$H:$H,'Светодиодные гирлянды'!$J:$J,'Светодиодные гирлянды'!$L:$L,'Светодиодные гирлянды'!$N:$N</definedName>
    <definedName name="Z_2C0C2E54_13EB_4B6D_AFE4_E7AAFD2C1477_.wvu.Cols" localSheetId="0" hidden="1">Содержание!$A:$A,Содержание!$E:$E</definedName>
    <definedName name="Z_2C0C2E54_13EB_4B6D_AFE4_E7AAFD2C1477_.wvu.PrintArea" localSheetId="0" hidden="1">Содержание!$B$36:$E$48</definedName>
    <definedName name="Z_2C0C2E54_13EB_4B6D_AFE4_E7AAFD2C1477_.wvu.Rows" localSheetId="1" hidden="1">Дюралайт!$5:$5</definedName>
    <definedName name="Z_2C0C2E54_13EB_4B6D_AFE4_E7AAFD2C1477_.wvu.Rows" localSheetId="0" hidden="1">Содержание!$2:$11,Содержание!$13:$36</definedName>
    <definedName name="_xlnm.Print_Area" localSheetId="0">Содержание!$B$36:$E$48</definedName>
  </definedNames>
  <calcPr calcId="152511"/>
  <customWorkbookViews>
    <customWorkbookView name="Alex - Личное представление" guid="{2C0C2E54-13EB-4B6D-AFE4-E7AAFD2C1477}" mergeInterval="0" personalView="1" maximized="1" xWindow="-8" yWindow="-8" windowWidth="1936" windowHeight="1096" tabRatio="833" activeSheetId="1"/>
  </customWorkbookViews>
</workbook>
</file>

<file path=xl/calcChain.xml><?xml version="1.0" encoding="utf-8"?>
<calcChain xmlns="http://schemas.openxmlformats.org/spreadsheetml/2006/main">
  <c r="M18" i="11" l="1"/>
  <c r="K18" i="11"/>
  <c r="J18" i="11"/>
  <c r="I18" i="11"/>
  <c r="H18" i="11"/>
  <c r="G18" i="11"/>
  <c r="M17" i="11"/>
  <c r="K17" i="11"/>
  <c r="J17" i="11"/>
  <c r="I17" i="11"/>
  <c r="H17" i="11"/>
  <c r="G17" i="11" s="1"/>
  <c r="N8" i="9" l="1"/>
  <c r="L14" i="11" l="1"/>
  <c r="L12" i="11"/>
  <c r="M14" i="7"/>
  <c r="G14" i="7" s="1"/>
  <c r="L30" i="13"/>
  <c r="K30" i="13"/>
  <c r="J30" i="13" s="1"/>
  <c r="I30" i="13"/>
  <c r="H30" i="13" s="1"/>
  <c r="G30" i="13"/>
  <c r="F30" i="13" s="1"/>
  <c r="L29" i="13"/>
  <c r="K29" i="13"/>
  <c r="J29" i="13"/>
  <c r="I29" i="13"/>
  <c r="H29" i="13"/>
  <c r="G29" i="13"/>
  <c r="F29" i="13"/>
  <c r="L28" i="13"/>
  <c r="K28" i="13"/>
  <c r="J28" i="13" s="1"/>
  <c r="I28" i="13"/>
  <c r="H28" i="13" s="1"/>
  <c r="G28" i="13"/>
  <c r="F28" i="13" s="1"/>
  <c r="L27" i="13"/>
  <c r="K27" i="13"/>
  <c r="J27" i="13"/>
  <c r="I27" i="13"/>
  <c r="H27" i="13"/>
  <c r="G27" i="13"/>
  <c r="F27" i="13"/>
  <c r="L26" i="13"/>
  <c r="K26" i="13"/>
  <c r="J26" i="13" s="1"/>
  <c r="I26" i="13"/>
  <c r="H26" i="13" s="1"/>
  <c r="G26" i="13"/>
  <c r="F26" i="13" s="1"/>
  <c r="L25" i="13"/>
  <c r="K25" i="13"/>
  <c r="J25" i="13"/>
  <c r="I25" i="13"/>
  <c r="H25" i="13"/>
  <c r="G25" i="13"/>
  <c r="F25" i="13"/>
  <c r="L21" i="13"/>
  <c r="K21" i="13"/>
  <c r="J21" i="13" s="1"/>
  <c r="I21" i="13"/>
  <c r="H21" i="13" s="1"/>
  <c r="G21" i="13"/>
  <c r="F21" i="13" s="1"/>
  <c r="L20" i="13"/>
  <c r="K20" i="13"/>
  <c r="J20" i="13"/>
  <c r="I20" i="13"/>
  <c r="H20" i="13"/>
  <c r="G20" i="13"/>
  <c r="F20" i="13"/>
  <c r="L19" i="13"/>
  <c r="K19" i="13"/>
  <c r="J19" i="13" s="1"/>
  <c r="I19" i="13"/>
  <c r="H19" i="13" s="1"/>
  <c r="G19" i="13"/>
  <c r="F19" i="13" s="1"/>
  <c r="L15" i="13"/>
  <c r="K15" i="13"/>
  <c r="J15" i="13"/>
  <c r="I15" i="13"/>
  <c r="H15" i="13"/>
  <c r="G15" i="13"/>
  <c r="F15" i="13"/>
  <c r="L23" i="13"/>
  <c r="K23" i="13"/>
  <c r="J23" i="13" s="1"/>
  <c r="I23" i="13"/>
  <c r="H23" i="13" s="1"/>
  <c r="G23" i="13"/>
  <c r="F23" i="13" s="1"/>
  <c r="L22" i="13"/>
  <c r="K22" i="13"/>
  <c r="J22" i="13"/>
  <c r="I22" i="13"/>
  <c r="H22" i="13"/>
  <c r="G22" i="13"/>
  <c r="F22" i="13"/>
  <c r="L18" i="13"/>
  <c r="K18" i="13"/>
  <c r="J18" i="13" s="1"/>
  <c r="I18" i="13"/>
  <c r="H18" i="13" s="1"/>
  <c r="G18" i="13"/>
  <c r="F18" i="13" s="1"/>
  <c r="L16" i="13"/>
  <c r="K16" i="13"/>
  <c r="J16" i="13"/>
  <c r="I16" i="13"/>
  <c r="H16" i="13"/>
  <c r="G16" i="13"/>
  <c r="F16" i="13"/>
  <c r="L14" i="13"/>
  <c r="K14" i="13"/>
  <c r="J14" i="13" s="1"/>
  <c r="I14" i="13"/>
  <c r="H14" i="13" s="1"/>
  <c r="G14" i="13"/>
  <c r="F14" i="13" s="1"/>
  <c r="L13" i="13"/>
  <c r="K13" i="13"/>
  <c r="J13" i="13"/>
  <c r="I13" i="13"/>
  <c r="H13" i="13"/>
  <c r="G13" i="13"/>
  <c r="F13" i="13"/>
  <c r="L12" i="13"/>
  <c r="K12" i="13"/>
  <c r="J12" i="13" s="1"/>
  <c r="I12" i="13"/>
  <c r="H12" i="13" s="1"/>
  <c r="G12" i="13"/>
  <c r="F12" i="13" s="1"/>
  <c r="L10" i="13"/>
  <c r="K10" i="13"/>
  <c r="J10" i="13"/>
  <c r="I10" i="13"/>
  <c r="H10" i="13"/>
  <c r="G10" i="13"/>
  <c r="F10" i="13"/>
  <c r="K9" i="13"/>
  <c r="J9" i="13"/>
  <c r="K8" i="13"/>
  <c r="J8" i="13"/>
  <c r="K7" i="13"/>
  <c r="J7" i="13"/>
  <c r="K4" i="13" s="1"/>
  <c r="K6" i="13"/>
  <c r="J6" i="13"/>
  <c r="I6" i="13"/>
  <c r="H6" i="13"/>
  <c r="I4" i="13" s="1"/>
  <c r="O1" i="13"/>
  <c r="L6" i="13"/>
  <c r="L7" i="13"/>
  <c r="L8" i="13"/>
  <c r="L9" i="13"/>
  <c r="I9" i="13"/>
  <c r="H9" i="13"/>
  <c r="I7" i="13"/>
  <c r="H7" i="13"/>
  <c r="I8" i="13"/>
  <c r="H8" i="13"/>
  <c r="G6" i="13"/>
  <c r="F6" i="13"/>
  <c r="G7" i="13"/>
  <c r="F7" i="13"/>
  <c r="G8" i="13"/>
  <c r="F8" i="13"/>
  <c r="G9" i="13"/>
  <c r="F9" i="13"/>
  <c r="M39" i="11"/>
  <c r="M20" i="11"/>
  <c r="M45" i="11"/>
  <c r="K45" i="11"/>
  <c r="J45" i="11"/>
  <c r="I45" i="11"/>
  <c r="H45" i="11"/>
  <c r="G45" i="11"/>
  <c r="M43" i="11"/>
  <c r="K43" i="11"/>
  <c r="J43" i="11"/>
  <c r="I43" i="11"/>
  <c r="H43" i="11"/>
  <c r="G43" i="11"/>
  <c r="M40" i="11"/>
  <c r="K40" i="11"/>
  <c r="J40" i="11"/>
  <c r="I40" i="11"/>
  <c r="H40" i="11"/>
  <c r="G40" i="11"/>
  <c r="K39" i="11"/>
  <c r="J39" i="11"/>
  <c r="I39" i="11" s="1"/>
  <c r="H39" i="11"/>
  <c r="G39" i="11" s="1"/>
  <c r="M37" i="11"/>
  <c r="K37" i="11"/>
  <c r="J37" i="11"/>
  <c r="I37" i="11" s="1"/>
  <c r="H37" i="11"/>
  <c r="G37" i="11" s="1"/>
  <c r="M36" i="11"/>
  <c r="K36" i="11"/>
  <c r="J36" i="11"/>
  <c r="I36" i="11" s="1"/>
  <c r="H36" i="11"/>
  <c r="G36" i="11" s="1"/>
  <c r="M35" i="11"/>
  <c r="K35" i="11"/>
  <c r="J35" i="11"/>
  <c r="I35" i="11" s="1"/>
  <c r="H35" i="11"/>
  <c r="G35" i="11" s="1"/>
  <c r="M34" i="11"/>
  <c r="K34" i="11"/>
  <c r="J34" i="11"/>
  <c r="I34" i="11" s="1"/>
  <c r="H34" i="11"/>
  <c r="G34" i="11" s="1"/>
  <c r="M33" i="11"/>
  <c r="K33" i="11"/>
  <c r="J33" i="11"/>
  <c r="I33" i="11" s="1"/>
  <c r="H33" i="11"/>
  <c r="G33" i="11" s="1"/>
  <c r="M32" i="11"/>
  <c r="K32" i="11"/>
  <c r="J32" i="11"/>
  <c r="I32" i="11" s="1"/>
  <c r="H32" i="11"/>
  <c r="G32" i="11" s="1"/>
  <c r="M31" i="11"/>
  <c r="K31" i="11"/>
  <c r="J31" i="11"/>
  <c r="I31" i="11" s="1"/>
  <c r="H31" i="11"/>
  <c r="G31" i="11" s="1"/>
  <c r="M44" i="11"/>
  <c r="M42" i="11"/>
  <c r="J42" i="11"/>
  <c r="I42" i="11"/>
  <c r="J29" i="11"/>
  <c r="I29" i="11"/>
  <c r="J27" i="11"/>
  <c r="I27" i="11"/>
  <c r="M26" i="11"/>
  <c r="J26" i="11"/>
  <c r="I26" i="11" s="1"/>
  <c r="M25" i="11"/>
  <c r="J23" i="11"/>
  <c r="I23" i="11"/>
  <c r="M21" i="11"/>
  <c r="J20" i="11"/>
  <c r="I20" i="11" s="1"/>
  <c r="J21" i="11"/>
  <c r="I21" i="11" s="1"/>
  <c r="J25" i="11"/>
  <c r="I25" i="11" s="1"/>
  <c r="J44" i="11"/>
  <c r="I44" i="11" s="1"/>
  <c r="H23" i="11"/>
  <c r="G23" i="11" s="1"/>
  <c r="K23" i="11"/>
  <c r="H25" i="11"/>
  <c r="G25" i="11"/>
  <c r="K25" i="11"/>
  <c r="H26" i="11"/>
  <c r="G26" i="11" s="1"/>
  <c r="K26" i="11"/>
  <c r="H27" i="11"/>
  <c r="G27" i="11"/>
  <c r="K27" i="11"/>
  <c r="H29" i="11"/>
  <c r="G29" i="11" s="1"/>
  <c r="K29" i="11"/>
  <c r="H42" i="11"/>
  <c r="G42" i="11"/>
  <c r="K42" i="11"/>
  <c r="H44" i="11"/>
  <c r="G44" i="11" s="1"/>
  <c r="K44" i="11"/>
  <c r="H20" i="11"/>
  <c r="G20" i="11"/>
  <c r="K20" i="11"/>
  <c r="H21" i="11"/>
  <c r="G21" i="11" s="1"/>
  <c r="K21" i="11"/>
  <c r="M23" i="11"/>
  <c r="M27" i="11"/>
  <c r="M29" i="11"/>
  <c r="F1" i="1"/>
  <c r="M13" i="11"/>
  <c r="M12" i="11"/>
  <c r="M14" i="11"/>
  <c r="M15" i="11"/>
  <c r="M11" i="11"/>
  <c r="M10" i="11"/>
  <c r="N9" i="11"/>
  <c r="H9" i="11" s="1"/>
  <c r="G9" i="11" s="1"/>
  <c r="N8" i="11"/>
  <c r="N7" i="11"/>
  <c r="J7" i="11" s="1"/>
  <c r="I7" i="11" s="1"/>
  <c r="N6" i="11"/>
  <c r="M6" i="11" s="1"/>
  <c r="P1" i="11"/>
  <c r="K13" i="11"/>
  <c r="J13" i="11"/>
  <c r="I13" i="11"/>
  <c r="H13" i="11"/>
  <c r="G13" i="11"/>
  <c r="K12" i="11"/>
  <c r="J12" i="11"/>
  <c r="I12" i="11" s="1"/>
  <c r="H12" i="11"/>
  <c r="G12" i="11" s="1"/>
  <c r="J14" i="11"/>
  <c r="I14" i="11" s="1"/>
  <c r="H14" i="11"/>
  <c r="G14" i="11" s="1"/>
  <c r="K14" i="11"/>
  <c r="J11" i="11"/>
  <c r="I11" i="11"/>
  <c r="J15" i="11"/>
  <c r="I15" i="11" s="1"/>
  <c r="H10" i="11"/>
  <c r="G10" i="11"/>
  <c r="K10" i="11"/>
  <c r="H11" i="11"/>
  <c r="G11" i="11" s="1"/>
  <c r="K11" i="11"/>
  <c r="H15" i="11"/>
  <c r="G15" i="11"/>
  <c r="K15" i="11"/>
  <c r="J10" i="11"/>
  <c r="I10" i="11" s="1"/>
  <c r="N12" i="9"/>
  <c r="H12" i="9" s="1"/>
  <c r="G12" i="9" s="1"/>
  <c r="O2" i="2"/>
  <c r="M89" i="6"/>
  <c r="M88" i="6"/>
  <c r="G88" i="6" s="1"/>
  <c r="F88" i="6" s="1"/>
  <c r="P1" i="3"/>
  <c r="P1" i="4"/>
  <c r="P1" i="5"/>
  <c r="N24" i="5" s="1"/>
  <c r="O1" i="6"/>
  <c r="M23" i="6" s="1"/>
  <c r="L23" i="6" s="1"/>
  <c r="O1" i="7"/>
  <c r="P1" i="8"/>
  <c r="P1" i="9"/>
  <c r="N10" i="9"/>
  <c r="N9" i="9"/>
  <c r="L8" i="9"/>
  <c r="K8" i="9" s="1"/>
  <c r="M12" i="9"/>
  <c r="N6" i="9"/>
  <c r="M6" i="9" s="1"/>
  <c r="H11" i="9"/>
  <c r="G11" i="9" s="1"/>
  <c r="N7" i="9"/>
  <c r="J8" i="9"/>
  <c r="I8" i="9" s="1"/>
  <c r="M11" i="9"/>
  <c r="K11" i="9"/>
  <c r="J11" i="9"/>
  <c r="I11" i="9" s="1"/>
  <c r="M16" i="7"/>
  <c r="I16" i="7" s="1"/>
  <c r="H16" i="7" s="1"/>
  <c r="M15" i="7"/>
  <c r="L15" i="7" s="1"/>
  <c r="M93" i="6"/>
  <c r="G93" i="6" s="1"/>
  <c r="F93" i="6" s="1"/>
  <c r="M92" i="6"/>
  <c r="I92" i="6" s="1"/>
  <c r="H92" i="6" s="1"/>
  <c r="M91" i="6"/>
  <c r="L91" i="6" s="1"/>
  <c r="M86" i="6"/>
  <c r="K86" i="6" s="1"/>
  <c r="J86" i="6" s="1"/>
  <c r="M85" i="6"/>
  <c r="K85" i="6" s="1"/>
  <c r="J85" i="6" s="1"/>
  <c r="M84" i="6"/>
  <c r="M83" i="6"/>
  <c r="M82" i="6"/>
  <c r="L82" i="6" s="1"/>
  <c r="M81" i="6"/>
  <c r="M72" i="6"/>
  <c r="L72" i="6" s="1"/>
  <c r="M71" i="6"/>
  <c r="L71" i="6" s="1"/>
  <c r="M70" i="6"/>
  <c r="L70" i="6" s="1"/>
  <c r="M69" i="6"/>
  <c r="G69" i="6" s="1"/>
  <c r="F69" i="6" s="1"/>
  <c r="M68" i="6"/>
  <c r="G68" i="6" s="1"/>
  <c r="F68" i="6" s="1"/>
  <c r="M66" i="6"/>
  <c r="G66" i="6" s="1"/>
  <c r="F66" i="6" s="1"/>
  <c r="M65" i="6"/>
  <c r="L65" i="6" s="1"/>
  <c r="M64" i="6"/>
  <c r="G64" i="6" s="1"/>
  <c r="F64" i="6" s="1"/>
  <c r="M63" i="6"/>
  <c r="M62" i="6"/>
  <c r="G62" i="6" s="1"/>
  <c r="F62" i="6" s="1"/>
  <c r="M60" i="6"/>
  <c r="G60" i="6" s="1"/>
  <c r="F60" i="6" s="1"/>
  <c r="M59" i="6"/>
  <c r="I59" i="6" s="1"/>
  <c r="H59" i="6" s="1"/>
  <c r="M58" i="6"/>
  <c r="M57" i="6"/>
  <c r="L57" i="6" s="1"/>
  <c r="M55" i="6"/>
  <c r="I55" i="6" s="1"/>
  <c r="H55" i="6" s="1"/>
  <c r="M54" i="6"/>
  <c r="L54" i="6" s="1"/>
  <c r="M53" i="6"/>
  <c r="K53" i="6" s="1"/>
  <c r="J53" i="6" s="1"/>
  <c r="M52" i="6"/>
  <c r="G52" i="6" s="1"/>
  <c r="F52" i="6" s="1"/>
  <c r="M51" i="6"/>
  <c r="L51" i="6" s="1"/>
  <c r="M50" i="6"/>
  <c r="I50" i="6" s="1"/>
  <c r="H50" i="6" s="1"/>
  <c r="M49" i="6"/>
  <c r="I49" i="6" s="1"/>
  <c r="H49" i="6" s="1"/>
  <c r="M48" i="6"/>
  <c r="I48" i="6" s="1"/>
  <c r="H48" i="6" s="1"/>
  <c r="M47" i="6"/>
  <c r="I47" i="6" s="1"/>
  <c r="H47" i="6" s="1"/>
  <c r="M46" i="6"/>
  <c r="M45" i="6"/>
  <c r="M44" i="6"/>
  <c r="K44" i="6" s="1"/>
  <c r="J44" i="6" s="1"/>
  <c r="M43" i="6"/>
  <c r="K43" i="6" s="1"/>
  <c r="J43" i="6" s="1"/>
  <c r="M42" i="6"/>
  <c r="G42" i="6" s="1"/>
  <c r="F42" i="6" s="1"/>
  <c r="M40" i="6"/>
  <c r="M39" i="6"/>
  <c r="L39" i="6" s="1"/>
  <c r="M38" i="6"/>
  <c r="I38" i="6" s="1"/>
  <c r="H38" i="6" s="1"/>
  <c r="M37" i="6"/>
  <c r="M36" i="6"/>
  <c r="M35" i="6"/>
  <c r="G35" i="6" s="1"/>
  <c r="F35" i="6" s="1"/>
  <c r="M34" i="6"/>
  <c r="L34" i="6" s="1"/>
  <c r="M33" i="6"/>
  <c r="G33" i="6" s="1"/>
  <c r="F33" i="6" s="1"/>
  <c r="M32" i="6"/>
  <c r="L32" i="6" s="1"/>
  <c r="M31" i="6"/>
  <c r="L31" i="6" s="1"/>
  <c r="M30" i="6"/>
  <c r="I30" i="6" s="1"/>
  <c r="H30" i="6" s="1"/>
  <c r="M29" i="6"/>
  <c r="G29" i="6" s="1"/>
  <c r="F29" i="6" s="1"/>
  <c r="M28" i="6"/>
  <c r="M27" i="6"/>
  <c r="I27" i="6" s="1"/>
  <c r="H27" i="6" s="1"/>
  <c r="M26" i="6"/>
  <c r="K26" i="6" s="1"/>
  <c r="J26" i="6" s="1"/>
  <c r="M25" i="6"/>
  <c r="G25" i="6" s="1"/>
  <c r="F25" i="6" s="1"/>
  <c r="M24" i="6"/>
  <c r="M22" i="6"/>
  <c r="M21" i="6"/>
  <c r="G21" i="6" s="1"/>
  <c r="F21" i="6" s="1"/>
  <c r="M20" i="6"/>
  <c r="M19" i="6"/>
  <c r="K19" i="6" s="1"/>
  <c r="J19" i="6" s="1"/>
  <c r="M18" i="6"/>
  <c r="L18" i="6" s="1"/>
  <c r="M17" i="6"/>
  <c r="L17" i="6" s="1"/>
  <c r="M16" i="6"/>
  <c r="K16" i="6" s="1"/>
  <c r="J16" i="6" s="1"/>
  <c r="M15" i="6"/>
  <c r="M14" i="6"/>
  <c r="G14" i="6" s="1"/>
  <c r="F14" i="6" s="1"/>
  <c r="M13" i="6"/>
  <c r="L13" i="6" s="1"/>
  <c r="M12" i="6"/>
  <c r="I12" i="6" s="1"/>
  <c r="H12" i="6" s="1"/>
  <c r="M11" i="6"/>
  <c r="I11" i="6" s="1"/>
  <c r="H11" i="6" s="1"/>
  <c r="M10" i="6"/>
  <c r="L10" i="6" s="1"/>
  <c r="M9" i="6"/>
  <c r="L9" i="6" s="1"/>
  <c r="M8" i="6"/>
  <c r="M7" i="6"/>
  <c r="M6" i="6"/>
  <c r="I6" i="6" s="1"/>
  <c r="H6" i="6" s="1"/>
  <c r="N73" i="5"/>
  <c r="M73" i="5" s="1"/>
  <c r="N72" i="5"/>
  <c r="N71" i="5"/>
  <c r="N70" i="5"/>
  <c r="N69" i="5"/>
  <c r="L69" i="5" s="1"/>
  <c r="K69" i="5" s="1"/>
  <c r="N68" i="5"/>
  <c r="N67" i="5"/>
  <c r="M67" i="5" s="1"/>
  <c r="N66" i="5"/>
  <c r="H66" i="5" s="1"/>
  <c r="G66" i="5" s="1"/>
  <c r="N65" i="5"/>
  <c r="H65" i="5" s="1"/>
  <c r="G65" i="5" s="1"/>
  <c r="N64" i="5"/>
  <c r="M64" i="5" s="1"/>
  <c r="N62" i="5"/>
  <c r="N61" i="5"/>
  <c r="N60" i="5"/>
  <c r="M60" i="5" s="1"/>
  <c r="N59" i="5"/>
  <c r="N58" i="5"/>
  <c r="N57" i="5"/>
  <c r="N56" i="5"/>
  <c r="M56" i="5" s="1"/>
  <c r="N55" i="5"/>
  <c r="J55" i="5" s="1"/>
  <c r="I55" i="5" s="1"/>
  <c r="N54" i="5"/>
  <c r="N53" i="5"/>
  <c r="J53" i="5" s="1"/>
  <c r="I53" i="5" s="1"/>
  <c r="N52" i="5"/>
  <c r="N51" i="5"/>
  <c r="M51" i="5" s="1"/>
  <c r="N50" i="5"/>
  <c r="N49" i="5"/>
  <c r="J49" i="5" s="1"/>
  <c r="I49" i="5" s="1"/>
  <c r="N48" i="5"/>
  <c r="M48" i="5" s="1"/>
  <c r="N47" i="5"/>
  <c r="N46" i="5"/>
  <c r="N44" i="5"/>
  <c r="L44" i="5" s="1"/>
  <c r="K44" i="5" s="1"/>
  <c r="N43" i="5"/>
  <c r="M43" i="5" s="1"/>
  <c r="N42" i="5"/>
  <c r="J42" i="5" s="1"/>
  <c r="I42" i="5" s="1"/>
  <c r="N41" i="5"/>
  <c r="N40" i="5"/>
  <c r="J40" i="5" s="1"/>
  <c r="I40" i="5" s="1"/>
  <c r="N39" i="5"/>
  <c r="N38" i="5"/>
  <c r="N37" i="5"/>
  <c r="N36" i="5"/>
  <c r="L36" i="5" s="1"/>
  <c r="K36" i="5" s="1"/>
  <c r="N35" i="5"/>
  <c r="N34" i="5"/>
  <c r="N33" i="5"/>
  <c r="J33" i="5" s="1"/>
  <c r="I33" i="5" s="1"/>
  <c r="N32" i="5"/>
  <c r="N31" i="5"/>
  <c r="H31" i="5" s="1"/>
  <c r="N30" i="5"/>
  <c r="N29" i="5"/>
  <c r="N28" i="5"/>
  <c r="M28" i="5" s="1"/>
  <c r="N26" i="5"/>
  <c r="N25" i="5"/>
  <c r="H25" i="5" s="1"/>
  <c r="G25" i="5" s="1"/>
  <c r="N23" i="5"/>
  <c r="N22" i="5"/>
  <c r="N21" i="5"/>
  <c r="H21" i="5" s="1"/>
  <c r="G21" i="5" s="1"/>
  <c r="N20" i="5"/>
  <c r="N19" i="5"/>
  <c r="N18" i="5"/>
  <c r="L18" i="5" s="1"/>
  <c r="K18" i="5" s="1"/>
  <c r="N17" i="5"/>
  <c r="J17" i="5" s="1"/>
  <c r="I17" i="5" s="1"/>
  <c r="N16" i="5"/>
  <c r="N15" i="5"/>
  <c r="N14" i="5"/>
  <c r="J14" i="5" s="1"/>
  <c r="I14" i="5" s="1"/>
  <c r="N13" i="5"/>
  <c r="M13" i="5" s="1"/>
  <c r="N12" i="5"/>
  <c r="L12" i="5" s="1"/>
  <c r="K12" i="5" s="1"/>
  <c r="N11" i="5"/>
  <c r="N10" i="5"/>
  <c r="L10" i="5" s="1"/>
  <c r="K10" i="5" s="1"/>
  <c r="N9" i="5"/>
  <c r="M9" i="5" s="1"/>
  <c r="N8" i="5"/>
  <c r="M8" i="5" s="1"/>
  <c r="N7" i="5"/>
  <c r="M7" i="5" s="1"/>
  <c r="N6" i="5"/>
  <c r="L6" i="5" s="1"/>
  <c r="K6" i="5" s="1"/>
  <c r="N87" i="4"/>
  <c r="L87" i="4" s="1"/>
  <c r="K87" i="4" s="1"/>
  <c r="N86" i="4"/>
  <c r="J86" i="4" s="1"/>
  <c r="I86" i="4" s="1"/>
  <c r="N85" i="4"/>
  <c r="N83" i="4"/>
  <c r="L83" i="4" s="1"/>
  <c r="K83" i="4" s="1"/>
  <c r="N82" i="4"/>
  <c r="M82" i="4" s="1"/>
  <c r="N81" i="4"/>
  <c r="J81" i="4" s="1"/>
  <c r="I81" i="4" s="1"/>
  <c r="N80" i="4"/>
  <c r="N79" i="4"/>
  <c r="L79" i="4" s="1"/>
  <c r="K79" i="4" s="1"/>
  <c r="N78" i="4"/>
  <c r="J78" i="4" s="1"/>
  <c r="I78" i="4" s="1"/>
  <c r="N77" i="4"/>
  <c r="N76" i="4"/>
  <c r="L76" i="4" s="1"/>
  <c r="K76" i="4" s="1"/>
  <c r="N75" i="4"/>
  <c r="H75" i="4" s="1"/>
  <c r="G75" i="4" s="1"/>
  <c r="N73" i="4"/>
  <c r="M73" i="4" s="1"/>
  <c r="N72" i="4"/>
  <c r="N71" i="4"/>
  <c r="N70" i="4"/>
  <c r="H70" i="4" s="1"/>
  <c r="G70" i="4" s="1"/>
  <c r="N69" i="4"/>
  <c r="J69" i="4" s="1"/>
  <c r="I69" i="4" s="1"/>
  <c r="N68" i="4"/>
  <c r="N67" i="4"/>
  <c r="N66" i="4"/>
  <c r="N65" i="4"/>
  <c r="H65" i="4" s="1"/>
  <c r="G65" i="4" s="1"/>
  <c r="N64" i="4"/>
  <c r="N63" i="4"/>
  <c r="L63" i="4" s="1"/>
  <c r="K63" i="4" s="1"/>
  <c r="N62" i="4"/>
  <c r="J62" i="4" s="1"/>
  <c r="I62" i="4" s="1"/>
  <c r="N61" i="4"/>
  <c r="J61" i="4" s="1"/>
  <c r="I61" i="4" s="1"/>
  <c r="N60" i="4"/>
  <c r="N59" i="4"/>
  <c r="M59" i="4" s="1"/>
  <c r="N58" i="4"/>
  <c r="H58" i="4" s="1"/>
  <c r="G58" i="4" s="1"/>
  <c r="N57" i="4"/>
  <c r="L57" i="4" s="1"/>
  <c r="K57" i="4" s="1"/>
  <c r="N56" i="4"/>
  <c r="L56" i="4" s="1"/>
  <c r="K56" i="4" s="1"/>
  <c r="N55" i="4"/>
  <c r="H55" i="4" s="1"/>
  <c r="G55" i="4" s="1"/>
  <c r="N54" i="4"/>
  <c r="M54" i="4" s="1"/>
  <c r="N53" i="4"/>
  <c r="M53" i="4" s="1"/>
  <c r="N51" i="4"/>
  <c r="J51" i="4" s="1"/>
  <c r="I51" i="4" s="1"/>
  <c r="N50" i="4"/>
  <c r="N49" i="4"/>
  <c r="H49" i="4" s="1"/>
  <c r="G49" i="4" s="1"/>
  <c r="N48" i="4"/>
  <c r="M48" i="4" s="1"/>
  <c r="N47" i="4"/>
  <c r="N46" i="4"/>
  <c r="N44" i="4"/>
  <c r="J44" i="4" s="1"/>
  <c r="I44" i="4" s="1"/>
  <c r="N43" i="4"/>
  <c r="L43" i="4" s="1"/>
  <c r="K43" i="4" s="1"/>
  <c r="N42" i="4"/>
  <c r="M42" i="4" s="1"/>
  <c r="N40" i="4"/>
  <c r="N39" i="4"/>
  <c r="J39" i="4" s="1"/>
  <c r="I39" i="4" s="1"/>
  <c r="N38" i="4"/>
  <c r="H38" i="4" s="1"/>
  <c r="G38" i="4" s="1"/>
  <c r="N37" i="4"/>
  <c r="N35" i="4"/>
  <c r="M35" i="4" s="1"/>
  <c r="N34" i="4"/>
  <c r="M34" i="4" s="1"/>
  <c r="N33" i="4"/>
  <c r="H33" i="4" s="1"/>
  <c r="G33" i="4" s="1"/>
  <c r="N32" i="4"/>
  <c r="N31" i="4"/>
  <c r="J31" i="4" s="1"/>
  <c r="I31" i="4" s="1"/>
  <c r="N30" i="4"/>
  <c r="J30" i="4" s="1"/>
  <c r="I30" i="4" s="1"/>
  <c r="N29" i="4"/>
  <c r="H29" i="4" s="1"/>
  <c r="G29" i="4" s="1"/>
  <c r="N28" i="4"/>
  <c r="N27" i="4"/>
  <c r="L27" i="4" s="1"/>
  <c r="K27" i="4" s="1"/>
  <c r="N26" i="4"/>
  <c r="J26" i="4" s="1"/>
  <c r="I26" i="4" s="1"/>
  <c r="N25" i="4"/>
  <c r="J25" i="4" s="1"/>
  <c r="I25" i="4" s="1"/>
  <c r="N24" i="4"/>
  <c r="L24" i="4" s="1"/>
  <c r="K24" i="4" s="1"/>
  <c r="N23" i="4"/>
  <c r="N22" i="4"/>
  <c r="M22" i="4" s="1"/>
  <c r="N21" i="4"/>
  <c r="L21" i="4" s="1"/>
  <c r="K21" i="4" s="1"/>
  <c r="N20" i="4"/>
  <c r="N19" i="4"/>
  <c r="N18" i="4"/>
  <c r="M18" i="4" s="1"/>
  <c r="N17" i="4"/>
  <c r="L17" i="4" s="1"/>
  <c r="K17" i="4" s="1"/>
  <c r="N16" i="4"/>
  <c r="N15" i="4"/>
  <c r="L15" i="4" s="1"/>
  <c r="K15" i="4" s="1"/>
  <c r="N14" i="4"/>
  <c r="M14" i="4" s="1"/>
  <c r="N13" i="4"/>
  <c r="L13" i="4" s="1"/>
  <c r="K13" i="4" s="1"/>
  <c r="N12" i="4"/>
  <c r="H12" i="4" s="1"/>
  <c r="G12" i="4" s="1"/>
  <c r="N11" i="4"/>
  <c r="M11" i="4" s="1"/>
  <c r="N10" i="4"/>
  <c r="L10" i="4" s="1"/>
  <c r="K10" i="4" s="1"/>
  <c r="N9" i="4"/>
  <c r="J9" i="4" s="1"/>
  <c r="I9" i="4" s="1"/>
  <c r="N8" i="4"/>
  <c r="M8" i="4" s="1"/>
  <c r="N7" i="4"/>
  <c r="N6" i="4"/>
  <c r="J6" i="4" s="1"/>
  <c r="I6" i="4" s="1"/>
  <c r="L91" i="2"/>
  <c r="L90" i="2"/>
  <c r="M75" i="2"/>
  <c r="M74" i="2"/>
  <c r="I74" i="2" s="1"/>
  <c r="H74" i="2" s="1"/>
  <c r="M73" i="2"/>
  <c r="I73" i="2" s="1"/>
  <c r="H73" i="2" s="1"/>
  <c r="M72" i="2"/>
  <c r="M69" i="2"/>
  <c r="M68" i="2"/>
  <c r="G68" i="2" s="1"/>
  <c r="F68" i="2" s="1"/>
  <c r="M67" i="2"/>
  <c r="I67" i="2" s="1"/>
  <c r="H67" i="2" s="1"/>
  <c r="M66" i="2"/>
  <c r="G92" i="2"/>
  <c r="L92" i="2"/>
  <c r="M57" i="2"/>
  <c r="I57" i="2" s="1"/>
  <c r="H57" i="2" s="1"/>
  <c r="K55" i="2"/>
  <c r="J55" i="2" s="1"/>
  <c r="M54" i="2"/>
  <c r="L54" i="2" s="1"/>
  <c r="M53" i="2"/>
  <c r="L53" i="2" s="1"/>
  <c r="M52" i="2"/>
  <c r="I52" i="2" s="1"/>
  <c r="H52" i="2" s="1"/>
  <c r="M51" i="2"/>
  <c r="M50" i="2"/>
  <c r="L50" i="2" s="1"/>
  <c r="M49" i="2"/>
  <c r="M48" i="2"/>
  <c r="L48" i="2" s="1"/>
  <c r="M47" i="2"/>
  <c r="M23" i="2"/>
  <c r="G23" i="2" s="1"/>
  <c r="F23" i="2" s="1"/>
  <c r="M22" i="2"/>
  <c r="K22" i="2" s="1"/>
  <c r="J22" i="2" s="1"/>
  <c r="M21" i="2"/>
  <c r="G21" i="2" s="1"/>
  <c r="F21" i="2" s="1"/>
  <c r="M15" i="8"/>
  <c r="J15" i="8"/>
  <c r="I15" i="8"/>
  <c r="H15" i="8"/>
  <c r="L15" i="8"/>
  <c r="K15" i="8" s="1"/>
  <c r="M18" i="3"/>
  <c r="J17" i="3"/>
  <c r="I17" i="3"/>
  <c r="M16" i="3"/>
  <c r="M15" i="3"/>
  <c r="M14" i="3"/>
  <c r="M12" i="3"/>
  <c r="J11" i="3"/>
  <c r="I11" i="3"/>
  <c r="K19" i="3"/>
  <c r="M10" i="3"/>
  <c r="M9" i="3"/>
  <c r="M8" i="3"/>
  <c r="N5" i="3" s="1"/>
  <c r="M7" i="3"/>
  <c r="M28" i="8"/>
  <c r="M27" i="8"/>
  <c r="L26" i="8"/>
  <c r="K26" i="8" s="1"/>
  <c r="L25" i="8"/>
  <c r="K25" i="8" s="1"/>
  <c r="J24" i="8"/>
  <c r="I24" i="8" s="1"/>
  <c r="J23" i="8"/>
  <c r="I23" i="8" s="1"/>
  <c r="H22" i="8"/>
  <c r="G22" i="8" s="1"/>
  <c r="M21" i="8"/>
  <c r="M20" i="8"/>
  <c r="M18" i="8"/>
  <c r="L17" i="8"/>
  <c r="K17" i="8" s="1"/>
  <c r="M16" i="8"/>
  <c r="J14" i="8"/>
  <c r="I14" i="8"/>
  <c r="H13" i="8"/>
  <c r="L10" i="8"/>
  <c r="K10" i="8" s="1"/>
  <c r="M8" i="8"/>
  <c r="H7" i="8"/>
  <c r="H6" i="8"/>
  <c r="G6" i="8" s="1"/>
  <c r="H16" i="8"/>
  <c r="M17" i="3"/>
  <c r="M26" i="8"/>
  <c r="M25" i="8"/>
  <c r="L24" i="8"/>
  <c r="K24" i="8"/>
  <c r="L23" i="8"/>
  <c r="K23" i="8"/>
  <c r="H27" i="8"/>
  <c r="M17" i="8"/>
  <c r="H14" i="8"/>
  <c r="H18" i="8"/>
  <c r="G18" i="8" s="1"/>
  <c r="H26" i="8"/>
  <c r="M10" i="8"/>
  <c r="M6" i="8"/>
  <c r="L16" i="8"/>
  <c r="K16" i="8" s="1"/>
  <c r="L49" i="5"/>
  <c r="K49" i="5" s="1"/>
  <c r="H39" i="5"/>
  <c r="G39" i="5" s="1"/>
  <c r="J8" i="3"/>
  <c r="I8" i="3"/>
  <c r="H15" i="3"/>
  <c r="G15" i="3"/>
  <c r="J15" i="3"/>
  <c r="I15" i="3"/>
  <c r="M19" i="3"/>
  <c r="J19" i="3"/>
  <c r="I19" i="3" s="1"/>
  <c r="J18" i="3"/>
  <c r="I18" i="3" s="1"/>
  <c r="J16" i="3"/>
  <c r="I16" i="3" s="1"/>
  <c r="J14" i="3"/>
  <c r="I14" i="3" s="1"/>
  <c r="J12" i="3"/>
  <c r="I12" i="3" s="1"/>
  <c r="M11" i="3"/>
  <c r="H19" i="3"/>
  <c r="G19" i="3"/>
  <c r="H18" i="3"/>
  <c r="G18" i="3"/>
  <c r="K18" i="3"/>
  <c r="H17" i="3"/>
  <c r="G17" i="3" s="1"/>
  <c r="K17" i="3"/>
  <c r="H16" i="3"/>
  <c r="G16" i="3"/>
  <c r="K16" i="3"/>
  <c r="K15" i="3"/>
  <c r="H14" i="3"/>
  <c r="G14" i="3"/>
  <c r="K14" i="3"/>
  <c r="H12" i="3"/>
  <c r="G12" i="3" s="1"/>
  <c r="K12" i="3"/>
  <c r="J9" i="3"/>
  <c r="I9" i="3"/>
  <c r="J10" i="3"/>
  <c r="I10" i="3"/>
  <c r="H11" i="3"/>
  <c r="G11" i="3"/>
  <c r="K11" i="3"/>
  <c r="H10" i="3"/>
  <c r="G10" i="3" s="1"/>
  <c r="K10" i="3"/>
  <c r="H9" i="3"/>
  <c r="G9" i="3"/>
  <c r="K9" i="3"/>
  <c r="H8" i="3"/>
  <c r="G8" i="3" s="1"/>
  <c r="K8" i="3"/>
  <c r="L5" i="3" s="1"/>
  <c r="J7" i="3"/>
  <c r="I7" i="3"/>
  <c r="K7" i="3"/>
  <c r="H7" i="3"/>
  <c r="G7" i="3" s="1"/>
  <c r="H5" i="3" s="1"/>
  <c r="J28" i="8"/>
  <c r="I28" i="8" s="1"/>
  <c r="L28" i="8"/>
  <c r="K28" i="8" s="1"/>
  <c r="H28" i="8"/>
  <c r="J27" i="8"/>
  <c r="I27" i="8"/>
  <c r="L27" i="8"/>
  <c r="K27" i="8"/>
  <c r="J26" i="8"/>
  <c r="I26" i="8"/>
  <c r="H25" i="8"/>
  <c r="J25" i="8"/>
  <c r="I25" i="8" s="1"/>
  <c r="H24" i="8"/>
  <c r="G24" i="8" s="1"/>
  <c r="M24" i="8"/>
  <c r="M23" i="8"/>
  <c r="H23" i="8"/>
  <c r="J22" i="8"/>
  <c r="I22" i="8" s="1"/>
  <c r="L22" i="8"/>
  <c r="K22" i="8" s="1"/>
  <c r="M22" i="8"/>
  <c r="J21" i="8"/>
  <c r="I21" i="8"/>
  <c r="L21" i="8"/>
  <c r="K21" i="8"/>
  <c r="H21" i="8"/>
  <c r="J20" i="8"/>
  <c r="I20" i="8" s="1"/>
  <c r="J4" i="8" s="1"/>
  <c r="L20" i="8"/>
  <c r="K20" i="8" s="1"/>
  <c r="H20" i="8"/>
  <c r="J18" i="8"/>
  <c r="I18" i="8"/>
  <c r="L18" i="8"/>
  <c r="K18" i="8"/>
  <c r="H17" i="8"/>
  <c r="J17" i="8"/>
  <c r="I17" i="8" s="1"/>
  <c r="J16" i="8"/>
  <c r="I16" i="8" s="1"/>
  <c r="L14" i="8"/>
  <c r="K14" i="8" s="1"/>
  <c r="M14" i="8"/>
  <c r="J13" i="8"/>
  <c r="I13" i="8"/>
  <c r="L13" i="8"/>
  <c r="K13" i="8"/>
  <c r="M13" i="8"/>
  <c r="J12" i="8"/>
  <c r="I12" i="8" s="1"/>
  <c r="H12" i="8"/>
  <c r="M12" i="8"/>
  <c r="L12" i="8"/>
  <c r="K12" i="8" s="1"/>
  <c r="H11" i="8"/>
  <c r="G11" i="8" s="1"/>
  <c r="M11" i="8"/>
  <c r="L11" i="8"/>
  <c r="K11" i="8" s="1"/>
  <c r="J11" i="8"/>
  <c r="I11" i="8" s="1"/>
  <c r="H10" i="8"/>
  <c r="J10" i="8"/>
  <c r="I10" i="8"/>
  <c r="J8" i="8"/>
  <c r="I8" i="8"/>
  <c r="H8" i="8"/>
  <c r="K8" i="8"/>
  <c r="J7" i="8"/>
  <c r="I7" i="8"/>
  <c r="K7" i="8"/>
  <c r="M7" i="8"/>
  <c r="K6" i="8"/>
  <c r="J6" i="8"/>
  <c r="I6" i="8" s="1"/>
  <c r="H68" i="5"/>
  <c r="G68" i="5" s="1"/>
  <c r="H59" i="5"/>
  <c r="G59" i="5" s="1"/>
  <c r="H54" i="5"/>
  <c r="G54" i="5" s="1"/>
  <c r="M71" i="5"/>
  <c r="J47" i="5"/>
  <c r="I47" i="5" s="1"/>
  <c r="L58" i="5"/>
  <c r="K58" i="5" s="1"/>
  <c r="J67" i="5"/>
  <c r="I67" i="5" s="1"/>
  <c r="M68" i="5"/>
  <c r="G28" i="8"/>
  <c r="G27" i="8"/>
  <c r="G26" i="8"/>
  <c r="G25" i="8"/>
  <c r="G23" i="8"/>
  <c r="G21" i="8"/>
  <c r="G20" i="8"/>
  <c r="G17" i="8"/>
  <c r="G16" i="8"/>
  <c r="G15" i="8"/>
  <c r="G7" i="8"/>
  <c r="G8" i="8"/>
  <c r="G10" i="8"/>
  <c r="G12" i="8"/>
  <c r="G13" i="8"/>
  <c r="G14" i="8"/>
  <c r="O1" i="2"/>
  <c r="J9" i="7"/>
  <c r="I9" i="7"/>
  <c r="H9" i="7"/>
  <c r="M41" i="4"/>
  <c r="J41" i="4"/>
  <c r="I41" i="4" s="1"/>
  <c r="H41" i="4"/>
  <c r="G41" i="4" s="1"/>
  <c r="L41" i="4"/>
  <c r="K41" i="4" s="1"/>
  <c r="I46" i="6"/>
  <c r="H46" i="6" s="1"/>
  <c r="G46" i="6"/>
  <c r="F46" i="6" s="1"/>
  <c r="K54" i="6"/>
  <c r="J54" i="6" s="1"/>
  <c r="L74" i="6"/>
  <c r="I74" i="6"/>
  <c r="H74" i="6" s="1"/>
  <c r="G74" i="6"/>
  <c r="F74" i="6"/>
  <c r="J74" i="6"/>
  <c r="I28" i="6"/>
  <c r="H28" i="6" s="1"/>
  <c r="K36" i="6"/>
  <c r="J36" i="6" s="1"/>
  <c r="G81" i="6"/>
  <c r="F81" i="6" s="1"/>
  <c r="L12" i="2"/>
  <c r="J12" i="2"/>
  <c r="G12" i="2"/>
  <c r="F12" i="2" s="1"/>
  <c r="I12" i="2"/>
  <c r="H12" i="2" s="1"/>
  <c r="L35" i="2"/>
  <c r="J35" i="2"/>
  <c r="I35" i="2"/>
  <c r="H35" i="2" s="1"/>
  <c r="G35" i="2"/>
  <c r="F35" i="2" s="1"/>
  <c r="L30" i="2"/>
  <c r="J30" i="2"/>
  <c r="G30" i="2"/>
  <c r="F30" i="2" s="1"/>
  <c r="I30" i="2"/>
  <c r="H30" i="2" s="1"/>
  <c r="L17" i="2"/>
  <c r="I17" i="2"/>
  <c r="H17" i="2" s="1"/>
  <c r="J17" i="2"/>
  <c r="G17" i="2"/>
  <c r="F17" i="2" s="1"/>
  <c r="L9" i="2"/>
  <c r="I9" i="2"/>
  <c r="H9" i="2" s="1"/>
  <c r="G9" i="2"/>
  <c r="F9" i="2" s="1"/>
  <c r="J9" i="2"/>
  <c r="L28" i="2"/>
  <c r="I28" i="2"/>
  <c r="H28" i="2" s="1"/>
  <c r="G28" i="2"/>
  <c r="F28" i="2" s="1"/>
  <c r="J28" i="2"/>
  <c r="L33" i="2"/>
  <c r="G33" i="2"/>
  <c r="F33" i="2" s="1"/>
  <c r="J33" i="2"/>
  <c r="I33" i="2"/>
  <c r="H33" i="2"/>
  <c r="L60" i="2"/>
  <c r="I60" i="2"/>
  <c r="H60" i="2"/>
  <c r="G60" i="2"/>
  <c r="F60" i="2" s="1"/>
  <c r="J60" i="2"/>
  <c r="L80" i="2"/>
  <c r="I80" i="2"/>
  <c r="H80" i="2"/>
  <c r="G80" i="2"/>
  <c r="F80" i="2" s="1"/>
  <c r="J80" i="2"/>
  <c r="L37" i="2"/>
  <c r="I37" i="2"/>
  <c r="H37" i="2" s="1"/>
  <c r="G37" i="2"/>
  <c r="F37" i="2" s="1"/>
  <c r="J37" i="2"/>
  <c r="L61" i="2"/>
  <c r="I61" i="2"/>
  <c r="H61" i="2" s="1"/>
  <c r="G61" i="2"/>
  <c r="F61" i="2" s="1"/>
  <c r="J61" i="2"/>
  <c r="L86" i="2"/>
  <c r="I86" i="2"/>
  <c r="H86" i="2" s="1"/>
  <c r="G86" i="2"/>
  <c r="F86" i="2" s="1"/>
  <c r="J86" i="2"/>
  <c r="L44" i="2"/>
  <c r="I44" i="2"/>
  <c r="H44" i="2" s="1"/>
  <c r="G44" i="2"/>
  <c r="F44" i="2"/>
  <c r="J44" i="2"/>
  <c r="L7" i="7"/>
  <c r="I7" i="7"/>
  <c r="H7" i="7"/>
  <c r="G7" i="7"/>
  <c r="F7" i="7" s="1"/>
  <c r="J7" i="7"/>
  <c r="L8" i="7"/>
  <c r="I8" i="7"/>
  <c r="H8" i="7" s="1"/>
  <c r="G8" i="7"/>
  <c r="F8" i="7"/>
  <c r="J8" i="7"/>
  <c r="M68" i="4"/>
  <c r="J77" i="4"/>
  <c r="I77" i="4" s="1"/>
  <c r="L8" i="6"/>
  <c r="I8" i="6"/>
  <c r="H8" i="6" s="1"/>
  <c r="G16" i="6"/>
  <c r="F16" i="6" s="1"/>
  <c r="L76" i="6"/>
  <c r="I76" i="6"/>
  <c r="H76" i="6" s="1"/>
  <c r="G76" i="6"/>
  <c r="F76" i="6"/>
  <c r="J76" i="6"/>
  <c r="L75" i="6"/>
  <c r="I75" i="6"/>
  <c r="H75" i="6" s="1"/>
  <c r="J75" i="6"/>
  <c r="G75" i="6"/>
  <c r="F75" i="6"/>
  <c r="I93" i="6"/>
  <c r="H93" i="6" s="1"/>
  <c r="L18" i="2"/>
  <c r="I18" i="2"/>
  <c r="H18" i="2" s="1"/>
  <c r="G18" i="2"/>
  <c r="F18" i="2" s="1"/>
  <c r="J18" i="2"/>
  <c r="L13" i="2"/>
  <c r="G13" i="2"/>
  <c r="F13" i="2" s="1"/>
  <c r="J13" i="2"/>
  <c r="I13" i="2"/>
  <c r="H13" i="2" s="1"/>
  <c r="L32" i="2"/>
  <c r="I32" i="2"/>
  <c r="H32" i="2" s="1"/>
  <c r="G32" i="2"/>
  <c r="F32" i="2" s="1"/>
  <c r="J32" i="2"/>
  <c r="I16" i="2"/>
  <c r="H16" i="2"/>
  <c r="L16" i="2"/>
  <c r="J16" i="2"/>
  <c r="G16" i="2"/>
  <c r="F16" i="2"/>
  <c r="L31" i="2"/>
  <c r="I31" i="2"/>
  <c r="H31" i="2" s="1"/>
  <c r="G31" i="2"/>
  <c r="F31" i="2" s="1"/>
  <c r="J31" i="2"/>
  <c r="L36" i="2"/>
  <c r="G36" i="2"/>
  <c r="F36" i="2" s="1"/>
  <c r="J36" i="2"/>
  <c r="I36" i="2"/>
  <c r="H36" i="2" s="1"/>
  <c r="L62" i="2"/>
  <c r="I62" i="2"/>
  <c r="H62" i="2" s="1"/>
  <c r="G62" i="2"/>
  <c r="F62" i="2" s="1"/>
  <c r="J62" i="2"/>
  <c r="L83" i="2"/>
  <c r="I83" i="2"/>
  <c r="H83" i="2"/>
  <c r="G83" i="2"/>
  <c r="F83" i="2" s="1"/>
  <c r="J83" i="2"/>
  <c r="L40" i="2"/>
  <c r="I40" i="2"/>
  <c r="H40" i="2" s="1"/>
  <c r="G40" i="2"/>
  <c r="F40" i="2" s="1"/>
  <c r="J40" i="2"/>
  <c r="L56" i="2"/>
  <c r="I56" i="2"/>
  <c r="H56" i="2"/>
  <c r="G56" i="2"/>
  <c r="F56" i="2" s="1"/>
  <c r="J56" i="2"/>
  <c r="L63" i="2"/>
  <c r="I63" i="2"/>
  <c r="H63" i="2" s="1"/>
  <c r="G63" i="2"/>
  <c r="F63" i="2"/>
  <c r="J63" i="2"/>
  <c r="L87" i="2"/>
  <c r="I87" i="2"/>
  <c r="H87" i="2"/>
  <c r="G87" i="2"/>
  <c r="F87" i="2" s="1"/>
  <c r="J87" i="2"/>
  <c r="L10" i="7"/>
  <c r="I10" i="7"/>
  <c r="H10" i="7"/>
  <c r="G10" i="7"/>
  <c r="F10" i="7"/>
  <c r="J10" i="7"/>
  <c r="L11" i="7"/>
  <c r="I11" i="7"/>
  <c r="H11" i="7"/>
  <c r="G11" i="7"/>
  <c r="F11" i="7"/>
  <c r="J11" i="7"/>
  <c r="L9" i="7"/>
  <c r="I25" i="6"/>
  <c r="H25" i="6" s="1"/>
  <c r="K25" i="6"/>
  <c r="J25" i="6" s="1"/>
  <c r="K33" i="6"/>
  <c r="J33" i="6" s="1"/>
  <c r="I58" i="6"/>
  <c r="H58" i="6" s="1"/>
  <c r="K69" i="6"/>
  <c r="J69" i="6" s="1"/>
  <c r="L77" i="6"/>
  <c r="G77" i="6"/>
  <c r="F77" i="6"/>
  <c r="I77" i="6"/>
  <c r="H77" i="6"/>
  <c r="J77" i="6"/>
  <c r="G7" i="6"/>
  <c r="F7" i="6" s="1"/>
  <c r="K7" i="6"/>
  <c r="J7" i="6" s="1"/>
  <c r="G50" i="6"/>
  <c r="F50" i="6" s="1"/>
  <c r="K50" i="6"/>
  <c r="J50" i="6" s="1"/>
  <c r="G59" i="6"/>
  <c r="F59" i="6" s="1"/>
  <c r="L78" i="6"/>
  <c r="I78" i="6"/>
  <c r="H78" i="6"/>
  <c r="G78" i="6"/>
  <c r="F78" i="6" s="1"/>
  <c r="J78" i="6"/>
  <c r="G85" i="6"/>
  <c r="F85" i="6" s="1"/>
  <c r="L10" i="2"/>
  <c r="I10" i="2"/>
  <c r="H10" i="2" s="1"/>
  <c r="G10" i="2"/>
  <c r="F10" i="2" s="1"/>
  <c r="J10" i="2"/>
  <c r="L20" i="2"/>
  <c r="G20" i="2"/>
  <c r="F20" i="2"/>
  <c r="J20" i="2"/>
  <c r="I20" i="2"/>
  <c r="H20" i="2"/>
  <c r="L38" i="2"/>
  <c r="I38" i="2"/>
  <c r="H38" i="2" s="1"/>
  <c r="G38" i="2"/>
  <c r="F38" i="2" s="1"/>
  <c r="J38" i="2"/>
  <c r="L27" i="2"/>
  <c r="G27" i="2"/>
  <c r="F27" i="2"/>
  <c r="J27" i="2"/>
  <c r="I27" i="2"/>
  <c r="H27" i="2" s="1"/>
  <c r="L34" i="2"/>
  <c r="I34" i="2"/>
  <c r="H34" i="2" s="1"/>
  <c r="G34" i="2"/>
  <c r="F34" i="2" s="1"/>
  <c r="J34" i="2"/>
  <c r="L39" i="2"/>
  <c r="I39" i="2"/>
  <c r="H39" i="2" s="1"/>
  <c r="J39" i="2"/>
  <c r="G39" i="2"/>
  <c r="F39" i="2" s="1"/>
  <c r="G55" i="2"/>
  <c r="F55" i="2" s="1"/>
  <c r="L65" i="2"/>
  <c r="I65" i="2"/>
  <c r="H65" i="2" s="1"/>
  <c r="G65" i="2"/>
  <c r="F65" i="2"/>
  <c r="J65" i="2"/>
  <c r="L88" i="2"/>
  <c r="I88" i="2"/>
  <c r="H88" i="2" s="1"/>
  <c r="G88" i="2"/>
  <c r="F88" i="2"/>
  <c r="J88" i="2"/>
  <c r="L43" i="2"/>
  <c r="I43" i="2"/>
  <c r="H43" i="2" s="1"/>
  <c r="G43" i="2"/>
  <c r="F43" i="2" s="1"/>
  <c r="J43" i="2"/>
  <c r="K91" i="2"/>
  <c r="J91" i="2"/>
  <c r="G91" i="2"/>
  <c r="F91" i="2" s="1"/>
  <c r="I91" i="2"/>
  <c r="H91" i="2"/>
  <c r="L77" i="2"/>
  <c r="G77" i="2"/>
  <c r="F77" i="2"/>
  <c r="I77" i="2"/>
  <c r="H77" i="2" s="1"/>
  <c r="J77" i="2"/>
  <c r="L84" i="2"/>
  <c r="I84" i="2"/>
  <c r="H84" i="2"/>
  <c r="G84" i="2"/>
  <c r="F84" i="2" s="1"/>
  <c r="J84" i="2"/>
  <c r="L12" i="7"/>
  <c r="I12" i="7"/>
  <c r="H12" i="7" s="1"/>
  <c r="G12" i="7"/>
  <c r="F12" i="7"/>
  <c r="J12" i="7"/>
  <c r="G9" i="7"/>
  <c r="F9" i="7"/>
  <c r="M28" i="4"/>
  <c r="J46" i="4"/>
  <c r="I46" i="4" s="1"/>
  <c r="M86" i="4"/>
  <c r="L47" i="4"/>
  <c r="K47" i="4" s="1"/>
  <c r="M56" i="4"/>
  <c r="L64" i="4"/>
  <c r="K64" i="4" s="1"/>
  <c r="M72" i="4"/>
  <c r="L72" i="4"/>
  <c r="K72" i="4" s="1"/>
  <c r="L8" i="4"/>
  <c r="K8" i="4" s="1"/>
  <c r="L16" i="4"/>
  <c r="K16" i="4" s="1"/>
  <c r="M24" i="4"/>
  <c r="L12" i="6"/>
  <c r="K12" i="6"/>
  <c r="J12" i="6" s="1"/>
  <c r="L19" i="6"/>
  <c r="L79" i="6"/>
  <c r="I79" i="6"/>
  <c r="H79" i="6" s="1"/>
  <c r="G79" i="6"/>
  <c r="F79" i="6"/>
  <c r="J79" i="6"/>
  <c r="L15" i="2"/>
  <c r="I15" i="2"/>
  <c r="H15" i="2" s="1"/>
  <c r="J15" i="2"/>
  <c r="G15" i="2"/>
  <c r="F15" i="2"/>
  <c r="L29" i="2"/>
  <c r="I29" i="2"/>
  <c r="H29" i="2" s="1"/>
  <c r="G29" i="2"/>
  <c r="F29" i="2"/>
  <c r="J29" i="2"/>
  <c r="J26" i="2"/>
  <c r="I26" i="2"/>
  <c r="H26" i="2" s="1"/>
  <c r="L26" i="2"/>
  <c r="G26" i="2"/>
  <c r="F26" i="2" s="1"/>
  <c r="L14" i="2"/>
  <c r="G14" i="2"/>
  <c r="F14" i="2" s="1"/>
  <c r="J14" i="2"/>
  <c r="I14" i="2"/>
  <c r="H14" i="2" s="1"/>
  <c r="L11" i="2"/>
  <c r="J11" i="2"/>
  <c r="I11" i="2"/>
  <c r="H11" i="2" s="1"/>
  <c r="G11" i="2"/>
  <c r="F11" i="2" s="1"/>
  <c r="I25" i="2"/>
  <c r="H25" i="2" s="1"/>
  <c r="L25" i="2"/>
  <c r="J25" i="2"/>
  <c r="G25" i="2"/>
  <c r="F25" i="2" s="1"/>
  <c r="L41" i="2"/>
  <c r="I41" i="2"/>
  <c r="H41" i="2"/>
  <c r="G41" i="2"/>
  <c r="F41" i="2" s="1"/>
  <c r="J41" i="2"/>
  <c r="L42" i="2"/>
  <c r="I42" i="2"/>
  <c r="H42" i="2" s="1"/>
  <c r="J42" i="2"/>
  <c r="G42" i="2"/>
  <c r="F42" i="2" s="1"/>
  <c r="G66" i="2"/>
  <c r="F66" i="2" s="1"/>
  <c r="L78" i="2"/>
  <c r="I78" i="2"/>
  <c r="H78" i="2"/>
  <c r="G78" i="2"/>
  <c r="F78" i="2" s="1"/>
  <c r="J78" i="2"/>
  <c r="L85" i="2"/>
  <c r="I85" i="2"/>
  <c r="H85" i="2" s="1"/>
  <c r="G85" i="2"/>
  <c r="F85" i="2"/>
  <c r="J85" i="2"/>
  <c r="J45" i="2"/>
  <c r="L45" i="2"/>
  <c r="I45" i="2"/>
  <c r="H45" i="2" s="1"/>
  <c r="G45" i="2"/>
  <c r="F45" i="2" s="1"/>
  <c r="J58" i="2"/>
  <c r="L58" i="2"/>
  <c r="I58" i="2"/>
  <c r="H58" i="2"/>
  <c r="G58" i="2"/>
  <c r="F58" i="2" s="1"/>
  <c r="L79" i="2"/>
  <c r="I79" i="2"/>
  <c r="H79" i="2"/>
  <c r="G79" i="2"/>
  <c r="F79" i="2" s="1"/>
  <c r="J79" i="2"/>
  <c r="I90" i="2"/>
  <c r="H90" i="2" s="1"/>
  <c r="G90" i="2"/>
  <c r="F90" i="2"/>
  <c r="K90" i="2"/>
  <c r="J90" i="2" s="1"/>
  <c r="I92" i="2"/>
  <c r="H92" i="2"/>
  <c r="F92" i="2"/>
  <c r="K92" i="2"/>
  <c r="J92" i="2" s="1"/>
  <c r="G8" i="2"/>
  <c r="F8" i="2" s="1"/>
  <c r="I8" i="2"/>
  <c r="H8" i="2" s="1"/>
  <c r="J8" i="2"/>
  <c r="L8" i="2"/>
  <c r="L6" i="11" l="1"/>
  <c r="K6" i="11" s="1"/>
  <c r="L8" i="5"/>
  <c r="K8" i="5" s="1"/>
  <c r="J54" i="4"/>
  <c r="I54" i="4" s="1"/>
  <c r="I32" i="6"/>
  <c r="H32" i="6" s="1"/>
  <c r="L42" i="6"/>
  <c r="J12" i="4"/>
  <c r="I12" i="4" s="1"/>
  <c r="K29" i="6"/>
  <c r="J29" i="6" s="1"/>
  <c r="H42" i="5"/>
  <c r="G42" i="5" s="1"/>
  <c r="H30" i="4"/>
  <c r="G30" i="4" s="1"/>
  <c r="J58" i="4"/>
  <c r="I58" i="4" s="1"/>
  <c r="L22" i="2"/>
  <c r="I53" i="2"/>
  <c r="H53" i="2" s="1"/>
  <c r="M7" i="11"/>
  <c r="H6" i="5"/>
  <c r="G6" i="5" s="1"/>
  <c r="I14" i="7"/>
  <c r="H14" i="7" s="1"/>
  <c r="L48" i="6"/>
  <c r="K16" i="7"/>
  <c r="J16" i="7" s="1"/>
  <c r="K27" i="6"/>
  <c r="J27" i="6" s="1"/>
  <c r="H79" i="4"/>
  <c r="G79" i="4" s="1"/>
  <c r="K14" i="6"/>
  <c r="J14" i="6" s="1"/>
  <c r="L33" i="5"/>
  <c r="K33" i="5" s="1"/>
  <c r="J17" i="4"/>
  <c r="I17" i="4" s="1"/>
  <c r="K52" i="2"/>
  <c r="J52" i="2" s="1"/>
  <c r="L60" i="6"/>
  <c r="L22" i="4"/>
  <c r="K22" i="4" s="1"/>
  <c r="I65" i="6"/>
  <c r="H65" i="6" s="1"/>
  <c r="L86" i="6"/>
  <c r="H87" i="4"/>
  <c r="G87" i="4" s="1"/>
  <c r="L49" i="4"/>
  <c r="K49" i="4" s="1"/>
  <c r="K15" i="7"/>
  <c r="J15" i="7" s="1"/>
  <c r="L43" i="6"/>
  <c r="M69" i="4"/>
  <c r="K67" i="2"/>
  <c r="J67" i="2" s="1"/>
  <c r="K21" i="2"/>
  <c r="J21" i="2" s="1"/>
  <c r="G47" i="6"/>
  <c r="F47" i="6" s="1"/>
  <c r="H61" i="4"/>
  <c r="G61" i="4" s="1"/>
  <c r="J65" i="4"/>
  <c r="I65" i="4" s="1"/>
  <c r="L26" i="6"/>
  <c r="L29" i="4"/>
  <c r="K29" i="4" s="1"/>
  <c r="I17" i="6"/>
  <c r="H17" i="6" s="1"/>
  <c r="J53" i="4"/>
  <c r="I53" i="4" s="1"/>
  <c r="G30" i="6"/>
  <c r="F30" i="6" s="1"/>
  <c r="H13" i="4"/>
  <c r="J33" i="4"/>
  <c r="I33" i="4" s="1"/>
  <c r="M57" i="4"/>
  <c r="G51" i="6"/>
  <c r="F51" i="6" s="1"/>
  <c r="K9" i="6"/>
  <c r="J9" i="6" s="1"/>
  <c r="L78" i="4"/>
  <c r="K78" i="4" s="1"/>
  <c r="K82" i="6"/>
  <c r="J82" i="6" s="1"/>
  <c r="L25" i="4"/>
  <c r="K25" i="4" s="1"/>
  <c r="H9" i="4"/>
  <c r="G9" i="4" s="1"/>
  <c r="K73" i="2"/>
  <c r="J73" i="2" s="1"/>
  <c r="J82" i="4"/>
  <c r="I82" i="4" s="1"/>
  <c r="G70" i="6"/>
  <c r="F70" i="6" s="1"/>
  <c r="K34" i="6"/>
  <c r="J34" i="6" s="1"/>
  <c r="H21" i="4"/>
  <c r="G21" i="4" s="1"/>
  <c r="J48" i="4"/>
  <c r="I48" i="4" s="1"/>
  <c r="J73" i="4"/>
  <c r="I73" i="4" s="1"/>
  <c r="G57" i="2"/>
  <c r="F57" i="2" s="1"/>
  <c r="G55" i="6"/>
  <c r="F55" i="6" s="1"/>
  <c r="G38" i="6"/>
  <c r="F38" i="6" s="1"/>
  <c r="K13" i="6"/>
  <c r="J13" i="6" s="1"/>
  <c r="K48" i="2"/>
  <c r="J48" i="2" s="1"/>
  <c r="K21" i="6"/>
  <c r="J21" i="6" s="1"/>
  <c r="J60" i="5"/>
  <c r="I60" i="5" s="1"/>
  <c r="L6" i="9"/>
  <c r="K6" i="9" s="1"/>
  <c r="J69" i="5"/>
  <c r="I69" i="5" s="1"/>
  <c r="J6" i="9"/>
  <c r="I6" i="9" s="1"/>
  <c r="G6" i="6"/>
  <c r="F6" i="6" s="1"/>
  <c r="K18" i="6"/>
  <c r="J18" i="6" s="1"/>
  <c r="K52" i="6"/>
  <c r="J52" i="6" s="1"/>
  <c r="H26" i="4"/>
  <c r="G26" i="4" s="1"/>
  <c r="G31" i="6"/>
  <c r="F31" i="6" s="1"/>
  <c r="K68" i="2"/>
  <c r="J68" i="2" s="1"/>
  <c r="H83" i="4"/>
  <c r="G83" i="4" s="1"/>
  <c r="H8" i="9"/>
  <c r="G8" i="9" s="1"/>
  <c r="G44" i="6"/>
  <c r="F44" i="6" s="1"/>
  <c r="H6" i="4"/>
  <c r="G6" i="4" s="1"/>
  <c r="I18" i="6"/>
  <c r="H18" i="6" s="1"/>
  <c r="L70" i="4"/>
  <c r="K70" i="4" s="1"/>
  <c r="I66" i="6"/>
  <c r="H66" i="6" s="1"/>
  <c r="L6" i="6"/>
  <c r="J6" i="5"/>
  <c r="I6" i="5" s="1"/>
  <c r="L16" i="7"/>
  <c r="K35" i="6"/>
  <c r="J35" i="6" s="1"/>
  <c r="I22" i="2"/>
  <c r="H22" i="2" s="1"/>
  <c r="L66" i="6"/>
  <c r="M10" i="4"/>
  <c r="I23" i="2"/>
  <c r="H23" i="2" s="1"/>
  <c r="L23" i="2"/>
  <c r="K23" i="2"/>
  <c r="J23" i="2" s="1"/>
  <c r="I50" i="2"/>
  <c r="H50" i="2" s="1"/>
  <c r="G50" i="2"/>
  <c r="F50" i="2" s="1"/>
  <c r="K54" i="2"/>
  <c r="J54" i="2" s="1"/>
  <c r="G54" i="2"/>
  <c r="F54" i="2" s="1"/>
  <c r="G69" i="2"/>
  <c r="F69" i="2" s="1"/>
  <c r="L69" i="2"/>
  <c r="K75" i="2"/>
  <c r="J75" i="2" s="1"/>
  <c r="G75" i="2"/>
  <c r="F75" i="2" s="1"/>
  <c r="L75" i="2"/>
  <c r="I75" i="2"/>
  <c r="H75" i="2" s="1"/>
  <c r="J7" i="4"/>
  <c r="I7" i="4" s="1"/>
  <c r="L7" i="4"/>
  <c r="K7" i="4" s="1"/>
  <c r="H7" i="4"/>
  <c r="G7" i="4" s="1"/>
  <c r="M7" i="4"/>
  <c r="L11" i="4"/>
  <c r="K11" i="4" s="1"/>
  <c r="J11" i="4"/>
  <c r="I11" i="4" s="1"/>
  <c r="H11" i="4"/>
  <c r="G11" i="4" s="1"/>
  <c r="M15" i="4"/>
  <c r="H15" i="4"/>
  <c r="G15" i="4" s="1"/>
  <c r="L19" i="4"/>
  <c r="K19" i="4" s="1"/>
  <c r="M19" i="4"/>
  <c r="M23" i="4"/>
  <c r="J23" i="4"/>
  <c r="I23" i="4" s="1"/>
  <c r="L23" i="4"/>
  <c r="K23" i="4" s="1"/>
  <c r="H23" i="4"/>
  <c r="G23" i="4" s="1"/>
  <c r="H27" i="4"/>
  <c r="G27" i="4" s="1"/>
  <c r="M27" i="4"/>
  <c r="J27" i="4"/>
  <c r="I27" i="4" s="1"/>
  <c r="M31" i="4"/>
  <c r="H31" i="4"/>
  <c r="G31" i="4" s="1"/>
  <c r="L31" i="4"/>
  <c r="K31" i="4" s="1"/>
  <c r="H35" i="4"/>
  <c r="G35" i="4" s="1"/>
  <c r="J35" i="4"/>
  <c r="I35" i="4" s="1"/>
  <c r="L35" i="4"/>
  <c r="K35" i="4" s="1"/>
  <c r="M40" i="4"/>
  <c r="H40" i="4"/>
  <c r="G40" i="4" s="1"/>
  <c r="L46" i="4"/>
  <c r="K46" i="4" s="1"/>
  <c r="H46" i="4"/>
  <c r="G46" i="4" s="1"/>
  <c r="J50" i="4"/>
  <c r="I50" i="4" s="1"/>
  <c r="M50" i="4"/>
  <c r="L50" i="4"/>
  <c r="K50" i="4" s="1"/>
  <c r="L55" i="4"/>
  <c r="K55" i="4" s="1"/>
  <c r="J55" i="4"/>
  <c r="I55" i="4" s="1"/>
  <c r="M55" i="4"/>
  <c r="H59" i="4"/>
  <c r="G59" i="4" s="1"/>
  <c r="L59" i="4"/>
  <c r="K59" i="4" s="1"/>
  <c r="M63" i="4"/>
  <c r="J63" i="4"/>
  <c r="I63" i="4" s="1"/>
  <c r="H63" i="4"/>
  <c r="G63" i="4" s="1"/>
  <c r="L67" i="4"/>
  <c r="K67" i="4" s="1"/>
  <c r="H67" i="4"/>
  <c r="G67" i="4" s="1"/>
  <c r="J71" i="4"/>
  <c r="I71" i="4" s="1"/>
  <c r="L71" i="4"/>
  <c r="K71" i="4" s="1"/>
  <c r="M71" i="4"/>
  <c r="H71" i="4"/>
  <c r="G71" i="4" s="1"/>
  <c r="J76" i="4"/>
  <c r="I76" i="4" s="1"/>
  <c r="M76" i="4"/>
  <c r="H76" i="4"/>
  <c r="G76" i="4" s="1"/>
  <c r="J80" i="4"/>
  <c r="I80" i="4" s="1"/>
  <c r="H80" i="4"/>
  <c r="G80" i="4" s="1"/>
  <c r="L85" i="4"/>
  <c r="K85" i="4" s="1"/>
  <c r="J85" i="4"/>
  <c r="I85" i="4" s="1"/>
  <c r="H85" i="4"/>
  <c r="G85" i="4" s="1"/>
  <c r="H7" i="5"/>
  <c r="G7" i="5" s="1"/>
  <c r="L7" i="5"/>
  <c r="K7" i="5" s="1"/>
  <c r="J11" i="5"/>
  <c r="I11" i="5" s="1"/>
  <c r="M11" i="5"/>
  <c r="L15" i="5"/>
  <c r="K15" i="5" s="1"/>
  <c r="H15" i="5"/>
  <c r="G15" i="5" s="1"/>
  <c r="J15" i="5"/>
  <c r="I15" i="5" s="1"/>
  <c r="L19" i="5"/>
  <c r="K19" i="5" s="1"/>
  <c r="M19" i="5"/>
  <c r="H19" i="5"/>
  <c r="G19" i="5" s="1"/>
  <c r="H23" i="5"/>
  <c r="G23" i="5" s="1"/>
  <c r="M23" i="5"/>
  <c r="L23" i="5"/>
  <c r="K23" i="5" s="1"/>
  <c r="J29" i="5"/>
  <c r="I29" i="5" s="1"/>
  <c r="H29" i="5"/>
  <c r="G29" i="5" s="1"/>
  <c r="M29" i="5"/>
  <c r="H37" i="5"/>
  <c r="G37" i="5" s="1"/>
  <c r="L37" i="5"/>
  <c r="K37" i="5" s="1"/>
  <c r="M37" i="5"/>
  <c r="H41" i="5"/>
  <c r="G41" i="5" s="1"/>
  <c r="L41" i="5"/>
  <c r="K41" i="5" s="1"/>
  <c r="M41" i="5"/>
  <c r="J41" i="5"/>
  <c r="I41" i="5" s="1"/>
  <c r="L46" i="5"/>
  <c r="K46" i="5" s="1"/>
  <c r="M46" i="5"/>
  <c r="H46" i="5"/>
  <c r="G46" i="5" s="1"/>
  <c r="J46" i="5"/>
  <c r="I46" i="5" s="1"/>
  <c r="H50" i="5"/>
  <c r="G50" i="5" s="1"/>
  <c r="L50" i="5"/>
  <c r="K50" i="5" s="1"/>
  <c r="J50" i="5"/>
  <c r="I50" i="5" s="1"/>
  <c r="J54" i="5"/>
  <c r="I54" i="5" s="1"/>
  <c r="L54" i="5"/>
  <c r="K54" i="5" s="1"/>
  <c r="M54" i="5"/>
  <c r="H58" i="5"/>
  <c r="G58" i="5" s="1"/>
  <c r="M58" i="5"/>
  <c r="J58" i="5"/>
  <c r="I58" i="5" s="1"/>
  <c r="M62" i="5"/>
  <c r="H62" i="5"/>
  <c r="G62" i="5" s="1"/>
  <c r="J62" i="5"/>
  <c r="I62" i="5" s="1"/>
  <c r="H67" i="5"/>
  <c r="G67" i="5" s="1"/>
  <c r="L67" i="5"/>
  <c r="K67" i="5" s="1"/>
  <c r="L71" i="5"/>
  <c r="K71" i="5" s="1"/>
  <c r="H71" i="5"/>
  <c r="G71" i="5" s="1"/>
  <c r="I7" i="6"/>
  <c r="H7" i="6" s="1"/>
  <c r="L7" i="6"/>
  <c r="G11" i="6"/>
  <c r="F11" i="6" s="1"/>
  <c r="L11" i="6"/>
  <c r="G15" i="6"/>
  <c r="F15" i="6" s="1"/>
  <c r="L15" i="6"/>
  <c r="I15" i="6"/>
  <c r="H15" i="6" s="1"/>
  <c r="I19" i="6"/>
  <c r="H19" i="6" s="1"/>
  <c r="G19" i="6"/>
  <c r="F19" i="6" s="1"/>
  <c r="G24" i="6"/>
  <c r="F24" i="6" s="1"/>
  <c r="I24" i="6"/>
  <c r="H24" i="6" s="1"/>
  <c r="K24" i="6"/>
  <c r="J24" i="6" s="1"/>
  <c r="G28" i="6"/>
  <c r="F28" i="6" s="1"/>
  <c r="K28" i="6"/>
  <c r="J28" i="6" s="1"/>
  <c r="G32" i="6"/>
  <c r="F32" i="6" s="1"/>
  <c r="K32" i="6"/>
  <c r="J32" i="6" s="1"/>
  <c r="G36" i="6"/>
  <c r="F36" i="6" s="1"/>
  <c r="L36" i="6"/>
  <c r="I36" i="6"/>
  <c r="H36" i="6" s="1"/>
  <c r="I40" i="6"/>
  <c r="H40" i="6" s="1"/>
  <c r="K40" i="6"/>
  <c r="J40" i="6" s="1"/>
  <c r="I45" i="6"/>
  <c r="H45" i="6" s="1"/>
  <c r="G45" i="6"/>
  <c r="F45" i="6" s="1"/>
  <c r="K45" i="6"/>
  <c r="J45" i="6" s="1"/>
  <c r="G49" i="6"/>
  <c r="F49" i="6" s="1"/>
  <c r="K49" i="6"/>
  <c r="J49" i="6" s="1"/>
  <c r="I53" i="6"/>
  <c r="H53" i="6" s="1"/>
  <c r="L53" i="6"/>
  <c r="L58" i="6"/>
  <c r="K58" i="6"/>
  <c r="J58" i="6" s="1"/>
  <c r="I63" i="6"/>
  <c r="H63" i="6" s="1"/>
  <c r="K63" i="6"/>
  <c r="J63" i="6" s="1"/>
  <c r="L63" i="6"/>
  <c r="G63" i="6"/>
  <c r="F63" i="6" s="1"/>
  <c r="L68" i="6"/>
  <c r="I68" i="6"/>
  <c r="H68" i="6" s="1"/>
  <c r="K68" i="6"/>
  <c r="J68" i="6" s="1"/>
  <c r="I72" i="6"/>
  <c r="H72" i="6" s="1"/>
  <c r="K72" i="6"/>
  <c r="J72" i="6" s="1"/>
  <c r="G72" i="6"/>
  <c r="F72" i="6" s="1"/>
  <c r="L84" i="6"/>
  <c r="K84" i="6"/>
  <c r="J84" i="6" s="1"/>
  <c r="I84" i="6"/>
  <c r="H84" i="6" s="1"/>
  <c r="G92" i="6"/>
  <c r="F92" i="6" s="1"/>
  <c r="L92" i="6"/>
  <c r="K92" i="6"/>
  <c r="J92" i="6" s="1"/>
  <c r="K69" i="2"/>
  <c r="J69" i="2" s="1"/>
  <c r="L80" i="4"/>
  <c r="K80" i="4" s="1"/>
  <c r="M46" i="4"/>
  <c r="K50" i="2"/>
  <c r="J50" i="2" s="1"/>
  <c r="G40" i="6"/>
  <c r="F40" i="6" s="1"/>
  <c r="L24" i="6"/>
  <c r="G84" i="6"/>
  <c r="F84" i="6" s="1"/>
  <c r="L49" i="6"/>
  <c r="H19" i="4"/>
  <c r="G19" i="4" s="1"/>
  <c r="J67" i="4"/>
  <c r="I67" i="4" s="1"/>
  <c r="G53" i="6"/>
  <c r="F53" i="6" s="1"/>
  <c r="L28" i="6"/>
  <c r="J15" i="4"/>
  <c r="I15" i="4" s="1"/>
  <c r="H50" i="4"/>
  <c r="G50" i="4" s="1"/>
  <c r="J23" i="5"/>
  <c r="I23" i="5" s="1"/>
  <c r="M33" i="5"/>
  <c r="M15" i="5"/>
  <c r="H33" i="5"/>
  <c r="G33" i="5" s="1"/>
  <c r="H11" i="5"/>
  <c r="G11" i="5" s="1"/>
  <c r="I47" i="2"/>
  <c r="H47" i="2" s="1"/>
  <c r="G47" i="2"/>
  <c r="F47" i="2" s="1"/>
  <c r="L47" i="2"/>
  <c r="K47" i="2"/>
  <c r="J47" i="2" s="1"/>
  <c r="I51" i="2"/>
  <c r="H51" i="2" s="1"/>
  <c r="L51" i="2"/>
  <c r="G51" i="2"/>
  <c r="F51" i="2" s="1"/>
  <c r="K51" i="2"/>
  <c r="J51" i="2" s="1"/>
  <c r="L55" i="2"/>
  <c r="I55" i="2"/>
  <c r="H55" i="2" s="1"/>
  <c r="L66" i="2"/>
  <c r="I66" i="2"/>
  <c r="H66" i="2" s="1"/>
  <c r="K72" i="2"/>
  <c r="J72" i="2" s="1"/>
  <c r="I72" i="2"/>
  <c r="H72" i="2" s="1"/>
  <c r="L72" i="2"/>
  <c r="G72" i="2"/>
  <c r="F72" i="2" s="1"/>
  <c r="J8" i="4"/>
  <c r="I8" i="4" s="1"/>
  <c r="H8" i="4"/>
  <c r="G8" i="4" s="1"/>
  <c r="L12" i="4"/>
  <c r="K12" i="4" s="1"/>
  <c r="M12" i="4"/>
  <c r="J16" i="4"/>
  <c r="I16" i="4" s="1"/>
  <c r="H16" i="4"/>
  <c r="G16" i="4" s="1"/>
  <c r="L20" i="4"/>
  <c r="K20" i="4" s="1"/>
  <c r="J20" i="4"/>
  <c r="I20" i="4" s="1"/>
  <c r="M20" i="4"/>
  <c r="H20" i="4"/>
  <c r="G20" i="4" s="1"/>
  <c r="J24" i="4"/>
  <c r="I24" i="4" s="1"/>
  <c r="H24" i="4"/>
  <c r="G24" i="4" s="1"/>
  <c r="L28" i="4"/>
  <c r="K28" i="4" s="1"/>
  <c r="H28" i="4"/>
  <c r="G28" i="4" s="1"/>
  <c r="M32" i="4"/>
  <c r="H32" i="4"/>
  <c r="G32" i="4" s="1"/>
  <c r="L32" i="4"/>
  <c r="K32" i="4" s="1"/>
  <c r="M37" i="4"/>
  <c r="L37" i="4"/>
  <c r="K37" i="4" s="1"/>
  <c r="J37" i="4"/>
  <c r="I37" i="4" s="1"/>
  <c r="H37" i="4"/>
  <c r="G37" i="4" s="1"/>
  <c r="J42" i="4"/>
  <c r="I42" i="4" s="1"/>
  <c r="L42" i="4"/>
  <c r="K42" i="4" s="1"/>
  <c r="H42" i="4"/>
  <c r="G42" i="4" s="1"/>
  <c r="J47" i="4"/>
  <c r="I47" i="4" s="1"/>
  <c r="H47" i="4"/>
  <c r="G47" i="4" s="1"/>
  <c r="L51" i="4"/>
  <c r="K51" i="4" s="1"/>
  <c r="M51" i="4"/>
  <c r="J56" i="4"/>
  <c r="I56" i="4" s="1"/>
  <c r="H56" i="4"/>
  <c r="H60" i="4"/>
  <c r="G60" i="4" s="1"/>
  <c r="J60" i="4"/>
  <c r="I60" i="4" s="1"/>
  <c r="M60" i="4"/>
  <c r="L60" i="4"/>
  <c r="K60" i="4" s="1"/>
  <c r="J64" i="4"/>
  <c r="I64" i="4" s="1"/>
  <c r="H64" i="4"/>
  <c r="G64" i="4" s="1"/>
  <c r="L68" i="4"/>
  <c r="K68" i="4" s="1"/>
  <c r="J68" i="4"/>
  <c r="I68" i="4" s="1"/>
  <c r="H68" i="4"/>
  <c r="G68" i="4" s="1"/>
  <c r="J72" i="4"/>
  <c r="I72" i="4" s="1"/>
  <c r="H72" i="4"/>
  <c r="G72" i="4" s="1"/>
  <c r="L77" i="4"/>
  <c r="K77" i="4" s="1"/>
  <c r="H77" i="4"/>
  <c r="G77" i="4" s="1"/>
  <c r="M77" i="4"/>
  <c r="H81" i="4"/>
  <c r="G81" i="4" s="1"/>
  <c r="M81" i="4"/>
  <c r="L86" i="4"/>
  <c r="K86" i="4" s="1"/>
  <c r="H86" i="4"/>
  <c r="G86" i="4" s="1"/>
  <c r="H8" i="5"/>
  <c r="G8" i="5" s="1"/>
  <c r="J8" i="5"/>
  <c r="I8" i="5" s="1"/>
  <c r="H12" i="5"/>
  <c r="G12" i="5" s="1"/>
  <c r="J12" i="5"/>
  <c r="I12" i="5" s="1"/>
  <c r="M12" i="5"/>
  <c r="J16" i="5"/>
  <c r="I16" i="5" s="1"/>
  <c r="M16" i="5"/>
  <c r="H16" i="5"/>
  <c r="G16" i="5" s="1"/>
  <c r="L16" i="5"/>
  <c r="K16" i="5" s="1"/>
  <c r="M20" i="5"/>
  <c r="H20" i="5"/>
  <c r="G20" i="5" s="1"/>
  <c r="L20" i="5"/>
  <c r="K20" i="5" s="1"/>
  <c r="J20" i="5"/>
  <c r="I20" i="5" s="1"/>
  <c r="L25" i="5"/>
  <c r="K25" i="5" s="1"/>
  <c r="J25" i="5"/>
  <c r="I25" i="5" s="1"/>
  <c r="M25" i="5"/>
  <c r="L30" i="5"/>
  <c r="K30" i="5" s="1"/>
  <c r="H30" i="5"/>
  <c r="G30" i="5" s="1"/>
  <c r="M30" i="5"/>
  <c r="J30" i="5"/>
  <c r="I30" i="5" s="1"/>
  <c r="L34" i="5"/>
  <c r="K34" i="5" s="1"/>
  <c r="M34" i="5"/>
  <c r="H34" i="5"/>
  <c r="G34" i="5" s="1"/>
  <c r="J34" i="5"/>
  <c r="I34" i="5" s="1"/>
  <c r="L38" i="5"/>
  <c r="K38" i="5" s="1"/>
  <c r="H38" i="5"/>
  <c r="G38" i="5" s="1"/>
  <c r="M38" i="5"/>
  <c r="J38" i="5"/>
  <c r="I38" i="5" s="1"/>
  <c r="L47" i="5"/>
  <c r="K47" i="5" s="1"/>
  <c r="H47" i="5"/>
  <c r="G47" i="5" s="1"/>
  <c r="M47" i="5"/>
  <c r="I69" i="2"/>
  <c r="H69" i="2" s="1"/>
  <c r="K66" i="2"/>
  <c r="J66" i="2" s="1"/>
  <c r="M16" i="4"/>
  <c r="M80" i="4"/>
  <c r="M64" i="4"/>
  <c r="M47" i="4"/>
  <c r="J59" i="4"/>
  <c r="I59" i="4" s="1"/>
  <c r="J28" i="4"/>
  <c r="I28" i="4" s="1"/>
  <c r="H51" i="4"/>
  <c r="G51" i="4" s="1"/>
  <c r="L40" i="6"/>
  <c r="K15" i="6"/>
  <c r="J15" i="6" s="1"/>
  <c r="G58" i="6"/>
  <c r="F58" i="6" s="1"/>
  <c r="J19" i="4"/>
  <c r="I19" i="4" s="1"/>
  <c r="M67" i="4"/>
  <c r="M85" i="4"/>
  <c r="I54" i="2"/>
  <c r="H54" i="2" s="1"/>
  <c r="L45" i="6"/>
  <c r="K11" i="6"/>
  <c r="J11" i="6" s="1"/>
  <c r="J40" i="4"/>
  <c r="I40" i="4" s="1"/>
  <c r="L81" i="4"/>
  <c r="K81" i="4" s="1"/>
  <c r="J32" i="4"/>
  <c r="I32" i="4" s="1"/>
  <c r="M42" i="5"/>
  <c r="J7" i="5"/>
  <c r="I7" i="5" s="1"/>
  <c r="J71" i="5"/>
  <c r="I71" i="5" s="1"/>
  <c r="L11" i="5"/>
  <c r="K11" i="5" s="1"/>
  <c r="L29" i="5"/>
  <c r="K29" i="5" s="1"/>
  <c r="L42" i="5"/>
  <c r="K42" i="5" s="1"/>
  <c r="L62" i="5"/>
  <c r="K62" i="5" s="1"/>
  <c r="L51" i="5"/>
  <c r="K51" i="5" s="1"/>
  <c r="J51" i="5"/>
  <c r="I51" i="5" s="1"/>
  <c r="L55" i="5"/>
  <c r="K55" i="5" s="1"/>
  <c r="M55" i="5"/>
  <c r="J59" i="5"/>
  <c r="I59" i="5" s="1"/>
  <c r="L59" i="5"/>
  <c r="K59" i="5" s="1"/>
  <c r="L68" i="5"/>
  <c r="K68" i="5" s="1"/>
  <c r="J68" i="5"/>
  <c r="I68" i="5" s="1"/>
  <c r="L72" i="5"/>
  <c r="K72" i="5" s="1"/>
  <c r="J72" i="5"/>
  <c r="I72" i="5" s="1"/>
  <c r="K8" i="6"/>
  <c r="J8" i="6" s="1"/>
  <c r="G8" i="6"/>
  <c r="F8" i="6" s="1"/>
  <c r="G20" i="6"/>
  <c r="F20" i="6" s="1"/>
  <c r="I20" i="6"/>
  <c r="H20" i="6" s="1"/>
  <c r="L37" i="6"/>
  <c r="G37" i="6"/>
  <c r="F37" i="6" s="1"/>
  <c r="L46" i="6"/>
  <c r="K46" i="6"/>
  <c r="J46" i="6" s="1"/>
  <c r="L64" i="6"/>
  <c r="K64" i="6"/>
  <c r="J64" i="6" s="1"/>
  <c r="I64" i="6"/>
  <c r="H64" i="6" s="1"/>
  <c r="L81" i="6"/>
  <c r="K81" i="6"/>
  <c r="J81" i="6" s="1"/>
  <c r="K93" i="6"/>
  <c r="J93" i="6" s="1"/>
  <c r="L93" i="6"/>
  <c r="G12" i="6"/>
  <c r="F12" i="6" s="1"/>
  <c r="I85" i="6"/>
  <c r="H85" i="6" s="1"/>
  <c r="K59" i="6"/>
  <c r="J59" i="6" s="1"/>
  <c r="L50" i="6"/>
  <c r="I69" i="6"/>
  <c r="H69" i="6" s="1"/>
  <c r="K42" i="6"/>
  <c r="J42" i="6" s="1"/>
  <c r="I33" i="6"/>
  <c r="H33" i="6" s="1"/>
  <c r="L25" i="6"/>
  <c r="I16" i="6"/>
  <c r="H16" i="6" s="1"/>
  <c r="I81" i="6"/>
  <c r="H81" i="6" s="1"/>
  <c r="K20" i="6"/>
  <c r="J20" i="6" s="1"/>
  <c r="G54" i="6"/>
  <c r="F54" i="6" s="1"/>
  <c r="K37" i="6"/>
  <c r="J37" i="6" s="1"/>
  <c r="I29" i="6"/>
  <c r="H29" i="6" s="1"/>
  <c r="M72" i="5"/>
  <c r="H51" i="5"/>
  <c r="G51" i="5" s="1"/>
  <c r="H64" i="5"/>
  <c r="G64" i="5" s="1"/>
  <c r="H55" i="5"/>
  <c r="G55" i="5" s="1"/>
  <c r="H7" i="11"/>
  <c r="G7" i="11" s="1"/>
  <c r="L85" i="6"/>
  <c r="L59" i="6"/>
  <c r="L69" i="6"/>
  <c r="I42" i="6"/>
  <c r="H42" i="6" s="1"/>
  <c r="L33" i="6"/>
  <c r="L16" i="6"/>
  <c r="L20" i="6"/>
  <c r="I54" i="6"/>
  <c r="H54" i="6" s="1"/>
  <c r="I37" i="6"/>
  <c r="H37" i="6" s="1"/>
  <c r="L29" i="6"/>
  <c r="M59" i="5"/>
  <c r="J64" i="5"/>
  <c r="I64" i="5" s="1"/>
  <c r="H72" i="5"/>
  <c r="G72" i="5" s="1"/>
  <c r="L64" i="5"/>
  <c r="K64" i="5" s="1"/>
  <c r="K49" i="2"/>
  <c r="J49" i="2" s="1"/>
  <c r="I49" i="2"/>
  <c r="H49" i="2" s="1"/>
  <c r="L66" i="4"/>
  <c r="K66" i="4" s="1"/>
  <c r="H66" i="4"/>
  <c r="G66" i="4" s="1"/>
  <c r="M49" i="5"/>
  <c r="H49" i="5"/>
  <c r="G49" i="5" s="1"/>
  <c r="G22" i="6"/>
  <c r="F22" i="6" s="1"/>
  <c r="L22" i="6"/>
  <c r="K83" i="6"/>
  <c r="J83" i="6" s="1"/>
  <c r="L83" i="6"/>
  <c r="J10" i="9"/>
  <c r="I10" i="9" s="1"/>
  <c r="H10" i="9"/>
  <c r="G10" i="9" s="1"/>
  <c r="J6" i="11"/>
  <c r="I6" i="11" s="1"/>
  <c r="H6" i="11"/>
  <c r="G6" i="11" s="1"/>
  <c r="M9" i="11"/>
  <c r="L9" i="11"/>
  <c r="K9" i="11" s="1"/>
  <c r="I89" i="6"/>
  <c r="H89" i="6" s="1"/>
  <c r="K89" i="6"/>
  <c r="J89" i="6" s="1"/>
  <c r="L21" i="2"/>
  <c r="I21" i="2"/>
  <c r="H21" i="2" s="1"/>
  <c r="I48" i="2"/>
  <c r="H48" i="2" s="1"/>
  <c r="G48" i="2"/>
  <c r="F48" i="2" s="1"/>
  <c r="G52" i="2"/>
  <c r="F52" i="2" s="1"/>
  <c r="L52" i="2"/>
  <c r="K57" i="2"/>
  <c r="J57" i="2" s="1"/>
  <c r="L57" i="2"/>
  <c r="G67" i="2"/>
  <c r="F67" i="2" s="1"/>
  <c r="L67" i="2"/>
  <c r="G73" i="2"/>
  <c r="F73" i="2" s="1"/>
  <c r="L73" i="2"/>
  <c r="L9" i="4"/>
  <c r="K9" i="4" s="1"/>
  <c r="M9" i="4"/>
  <c r="M13" i="4"/>
  <c r="J13" i="4"/>
  <c r="I13" i="4" s="1"/>
  <c r="H17" i="4"/>
  <c r="G17" i="4" s="1"/>
  <c r="M17" i="4"/>
  <c r="M21" i="4"/>
  <c r="J21" i="4"/>
  <c r="I21" i="4" s="1"/>
  <c r="H25" i="4"/>
  <c r="G25" i="4" s="1"/>
  <c r="M25" i="4"/>
  <c r="M29" i="4"/>
  <c r="J29" i="4"/>
  <c r="I29" i="4" s="1"/>
  <c r="L33" i="4"/>
  <c r="K33" i="4" s="1"/>
  <c r="M33" i="4"/>
  <c r="M38" i="4"/>
  <c r="L38" i="4"/>
  <c r="K38" i="4" s="1"/>
  <c r="J38" i="4"/>
  <c r="I38" i="4" s="1"/>
  <c r="M43" i="4"/>
  <c r="H43" i="4"/>
  <c r="G43" i="4" s="1"/>
  <c r="J43" i="4"/>
  <c r="I43" i="4" s="1"/>
  <c r="H48" i="4"/>
  <c r="G48" i="4" s="1"/>
  <c r="L48" i="4"/>
  <c r="K48" i="4" s="1"/>
  <c r="H53" i="4"/>
  <c r="G53" i="4" s="1"/>
  <c r="L53" i="4"/>
  <c r="K53" i="4" s="1"/>
  <c r="J57" i="4"/>
  <c r="I57" i="4" s="1"/>
  <c r="H57" i="4"/>
  <c r="G57" i="4" s="1"/>
  <c r="L61" i="4"/>
  <c r="K61" i="4" s="1"/>
  <c r="M61" i="4"/>
  <c r="L65" i="4"/>
  <c r="K65" i="4" s="1"/>
  <c r="M65" i="4"/>
  <c r="H69" i="4"/>
  <c r="G69" i="4" s="1"/>
  <c r="L69" i="4"/>
  <c r="K69" i="4" s="1"/>
  <c r="H73" i="4"/>
  <c r="G73" i="4" s="1"/>
  <c r="L73" i="4"/>
  <c r="K73" i="4" s="1"/>
  <c r="M78" i="4"/>
  <c r="H78" i="4"/>
  <c r="G78" i="4" s="1"/>
  <c r="H82" i="4"/>
  <c r="G82" i="4" s="1"/>
  <c r="L82" i="4"/>
  <c r="K82" i="4" s="1"/>
  <c r="M87" i="4"/>
  <c r="J87" i="4"/>
  <c r="I87" i="4" s="1"/>
  <c r="H9" i="5"/>
  <c r="G9" i="5" s="1"/>
  <c r="J9" i="5"/>
  <c r="I9" i="5" s="1"/>
  <c r="L9" i="5"/>
  <c r="K9" i="5" s="1"/>
  <c r="H13" i="5"/>
  <c r="G13" i="5" s="1"/>
  <c r="J13" i="5"/>
  <c r="I13" i="5" s="1"/>
  <c r="L13" i="5"/>
  <c r="K13" i="5" s="1"/>
  <c r="L17" i="5"/>
  <c r="K17" i="5" s="1"/>
  <c r="H17" i="5"/>
  <c r="G17" i="5" s="1"/>
  <c r="M17" i="5"/>
  <c r="L21" i="5"/>
  <c r="K21" i="5" s="1"/>
  <c r="M21" i="5"/>
  <c r="J21" i="5"/>
  <c r="I21" i="5" s="1"/>
  <c r="H26" i="5"/>
  <c r="G26" i="5" s="1"/>
  <c r="L26" i="5"/>
  <c r="K26" i="5" s="1"/>
  <c r="M26" i="5"/>
  <c r="J26" i="5"/>
  <c r="I26" i="5" s="1"/>
  <c r="L31" i="5"/>
  <c r="K31" i="5" s="1"/>
  <c r="J31" i="5"/>
  <c r="I31" i="5" s="1"/>
  <c r="M31" i="5"/>
  <c r="L35" i="5"/>
  <c r="K35" i="5" s="1"/>
  <c r="H35" i="5"/>
  <c r="G35" i="5" s="1"/>
  <c r="M35" i="5"/>
  <c r="J35" i="5"/>
  <c r="I35" i="5" s="1"/>
  <c r="L39" i="5"/>
  <c r="K39" i="5" s="1"/>
  <c r="J39" i="5"/>
  <c r="I39" i="5" s="1"/>
  <c r="M39" i="5"/>
  <c r="J43" i="5"/>
  <c r="I43" i="5" s="1"/>
  <c r="H43" i="5"/>
  <c r="G43" i="5" s="1"/>
  <c r="L43" i="5"/>
  <c r="K43" i="5" s="1"/>
  <c r="J48" i="5"/>
  <c r="I48" i="5" s="1"/>
  <c r="H48" i="5"/>
  <c r="G48" i="5" s="1"/>
  <c r="L48" i="5"/>
  <c r="K48" i="5" s="1"/>
  <c r="H52" i="5"/>
  <c r="G52" i="5" s="1"/>
  <c r="M52" i="5"/>
  <c r="L52" i="5"/>
  <c r="K52" i="5" s="1"/>
  <c r="J52" i="5"/>
  <c r="I52" i="5" s="1"/>
  <c r="H56" i="5"/>
  <c r="G56" i="5" s="1"/>
  <c r="L56" i="5"/>
  <c r="K56" i="5" s="1"/>
  <c r="J56" i="5"/>
  <c r="I56" i="5" s="1"/>
  <c r="H60" i="5"/>
  <c r="G60" i="5" s="1"/>
  <c r="L60" i="5"/>
  <c r="K60" i="5" s="1"/>
  <c r="J65" i="5"/>
  <c r="I65" i="5" s="1"/>
  <c r="M65" i="5"/>
  <c r="L65" i="5"/>
  <c r="K65" i="5" s="1"/>
  <c r="H69" i="5"/>
  <c r="G69" i="5" s="1"/>
  <c r="M69" i="5"/>
  <c r="L73" i="5"/>
  <c r="K73" i="5" s="1"/>
  <c r="H73" i="5"/>
  <c r="G73" i="5" s="1"/>
  <c r="J73" i="5"/>
  <c r="I73" i="5" s="1"/>
  <c r="I9" i="6"/>
  <c r="H9" i="6" s="1"/>
  <c r="G9" i="6"/>
  <c r="F9" i="6" s="1"/>
  <c r="I13" i="6"/>
  <c r="H13" i="6" s="1"/>
  <c r="G13" i="6"/>
  <c r="F13" i="6" s="1"/>
  <c r="G17" i="6"/>
  <c r="F17" i="6" s="1"/>
  <c r="K17" i="6"/>
  <c r="J17" i="6" s="1"/>
  <c r="L21" i="6"/>
  <c r="I21" i="6"/>
  <c r="H21" i="6" s="1"/>
  <c r="I26" i="6"/>
  <c r="H26" i="6" s="1"/>
  <c r="G26" i="6"/>
  <c r="F26" i="6" s="1"/>
  <c r="K30" i="6"/>
  <c r="J30" i="6" s="1"/>
  <c r="L30" i="6"/>
  <c r="I34" i="6"/>
  <c r="H34" i="6" s="1"/>
  <c r="G34" i="6"/>
  <c r="F34" i="6" s="1"/>
  <c r="K38" i="6"/>
  <c r="J38" i="6" s="1"/>
  <c r="L38" i="6"/>
  <c r="I43" i="6"/>
  <c r="H43" i="6" s="1"/>
  <c r="G43" i="6"/>
  <c r="F43" i="6" s="1"/>
  <c r="K47" i="6"/>
  <c r="J47" i="6" s="1"/>
  <c r="L47" i="6"/>
  <c r="K51" i="6"/>
  <c r="J51" i="6" s="1"/>
  <c r="I51" i="6"/>
  <c r="H51" i="6" s="1"/>
  <c r="L55" i="6"/>
  <c r="K55" i="6"/>
  <c r="J55" i="6" s="1"/>
  <c r="K60" i="6"/>
  <c r="J60" i="6" s="1"/>
  <c r="I60" i="6"/>
  <c r="H60" i="6" s="1"/>
  <c r="K65" i="6"/>
  <c r="J65" i="6" s="1"/>
  <c r="G65" i="6"/>
  <c r="F65" i="6" s="1"/>
  <c r="I70" i="6"/>
  <c r="H70" i="6" s="1"/>
  <c r="K70" i="6"/>
  <c r="J70" i="6" s="1"/>
  <c r="I82" i="6"/>
  <c r="H82" i="6" s="1"/>
  <c r="G82" i="6"/>
  <c r="F82" i="6" s="1"/>
  <c r="I86" i="6"/>
  <c r="H86" i="6" s="1"/>
  <c r="G86" i="6"/>
  <c r="F86" i="6" s="1"/>
  <c r="I15" i="7"/>
  <c r="H15" i="7" s="1"/>
  <c r="G15" i="7"/>
  <c r="F15" i="7" s="1"/>
  <c r="H9" i="9"/>
  <c r="G9" i="9" s="1"/>
  <c r="L9" i="9"/>
  <c r="K9" i="9" s="1"/>
  <c r="G16" i="7"/>
  <c r="F16" i="7" s="1"/>
  <c r="L39" i="4"/>
  <c r="K39" i="4" s="1"/>
  <c r="K14" i="7"/>
  <c r="J14" i="7" s="1"/>
  <c r="K5" i="7" s="1"/>
  <c r="G10" i="6"/>
  <c r="F10" i="6" s="1"/>
  <c r="L14" i="4"/>
  <c r="K14" i="4" s="1"/>
  <c r="H44" i="4"/>
  <c r="G44" i="4" s="1"/>
  <c r="K66" i="6"/>
  <c r="J66" i="6" s="1"/>
  <c r="I57" i="6"/>
  <c r="H57" i="6" s="1"/>
  <c r="I39" i="6"/>
  <c r="H39" i="6" s="1"/>
  <c r="K23" i="6"/>
  <c r="J23" i="6" s="1"/>
  <c r="I68" i="2"/>
  <c r="H68" i="2" s="1"/>
  <c r="I91" i="6"/>
  <c r="H91" i="6" s="1"/>
  <c r="L6" i="4"/>
  <c r="K6" i="4" s="1"/>
  <c r="H18" i="4"/>
  <c r="G18" i="4" s="1"/>
  <c r="M10" i="5"/>
  <c r="J44" i="5"/>
  <c r="I44" i="5" s="1"/>
  <c r="H6" i="9"/>
  <c r="G6" i="9" s="1"/>
  <c r="M6" i="5"/>
  <c r="K6" i="6"/>
  <c r="J6" i="6" s="1"/>
  <c r="K71" i="6"/>
  <c r="J71" i="6" s="1"/>
  <c r="H62" i="4"/>
  <c r="G62" i="4" s="1"/>
  <c r="L34" i="4"/>
  <c r="K34" i="4" s="1"/>
  <c r="L14" i="7"/>
  <c r="G74" i="2"/>
  <c r="F74" i="2" s="1"/>
  <c r="G22" i="2"/>
  <c r="F22" i="2" s="1"/>
  <c r="G18" i="6"/>
  <c r="F18" i="6" s="1"/>
  <c r="L68" i="2"/>
  <c r="M6" i="4"/>
  <c r="L40" i="4"/>
  <c r="K40" i="4" s="1"/>
  <c r="J19" i="5"/>
  <c r="I19" i="5" s="1"/>
  <c r="M50" i="5"/>
  <c r="J37" i="5"/>
  <c r="I37" i="5" s="1"/>
  <c r="L12" i="9"/>
  <c r="K12" i="9" s="1"/>
  <c r="L7" i="11"/>
  <c r="K7" i="11" s="1"/>
  <c r="H4" i="8"/>
  <c r="G49" i="2"/>
  <c r="F49" i="2" s="1"/>
  <c r="L49" i="2"/>
  <c r="K53" i="2"/>
  <c r="J53" i="2" s="1"/>
  <c r="G53" i="2"/>
  <c r="F53" i="2" s="1"/>
  <c r="K74" i="2"/>
  <c r="J74" i="2" s="1"/>
  <c r="L74" i="2"/>
  <c r="J10" i="4"/>
  <c r="I10" i="4" s="1"/>
  <c r="H10" i="4"/>
  <c r="J14" i="4"/>
  <c r="I14" i="4" s="1"/>
  <c r="H14" i="4"/>
  <c r="G14" i="4" s="1"/>
  <c r="J18" i="4"/>
  <c r="I18" i="4" s="1"/>
  <c r="L18" i="4"/>
  <c r="K18" i="4" s="1"/>
  <c r="J22" i="4"/>
  <c r="I22" i="4" s="1"/>
  <c r="H22" i="4"/>
  <c r="G22" i="4" s="1"/>
  <c r="L26" i="4"/>
  <c r="K26" i="4" s="1"/>
  <c r="M26" i="4"/>
  <c r="L30" i="4"/>
  <c r="K30" i="4" s="1"/>
  <c r="M30" i="4"/>
  <c r="J34" i="4"/>
  <c r="I34" i="4" s="1"/>
  <c r="H34" i="4"/>
  <c r="G34" i="4" s="1"/>
  <c r="H39" i="4"/>
  <c r="G39" i="4" s="1"/>
  <c r="M39" i="4"/>
  <c r="L44" i="4"/>
  <c r="K44" i="4" s="1"/>
  <c r="M44" i="4"/>
  <c r="M49" i="4"/>
  <c r="J49" i="4"/>
  <c r="I49" i="4" s="1"/>
  <c r="H54" i="4"/>
  <c r="G54" i="4" s="1"/>
  <c r="L54" i="4"/>
  <c r="K54" i="4" s="1"/>
  <c r="L58" i="4"/>
  <c r="K58" i="4" s="1"/>
  <c r="M58" i="4"/>
  <c r="L62" i="4"/>
  <c r="K62" i="4" s="1"/>
  <c r="M62" i="4"/>
  <c r="M66" i="4"/>
  <c r="J66" i="4"/>
  <c r="I66" i="4" s="1"/>
  <c r="M70" i="4"/>
  <c r="J70" i="4"/>
  <c r="I70" i="4" s="1"/>
  <c r="M75" i="4"/>
  <c r="J75" i="4"/>
  <c r="I75" i="4" s="1"/>
  <c r="L75" i="4"/>
  <c r="K75" i="4" s="1"/>
  <c r="M79" i="4"/>
  <c r="J79" i="4"/>
  <c r="I79" i="4" s="1"/>
  <c r="J83" i="4"/>
  <c r="I83" i="4" s="1"/>
  <c r="M83" i="4"/>
  <c r="J10" i="5"/>
  <c r="I10" i="5" s="1"/>
  <c r="H10" i="5"/>
  <c r="G10" i="5" s="1"/>
  <c r="H14" i="5"/>
  <c r="G14" i="5" s="1"/>
  <c r="M14" i="5"/>
  <c r="L14" i="5"/>
  <c r="K14" i="5" s="1"/>
  <c r="H18" i="5"/>
  <c r="G18" i="5" s="1"/>
  <c r="M18" i="5"/>
  <c r="J18" i="5"/>
  <c r="I18" i="5" s="1"/>
  <c r="L22" i="5"/>
  <c r="K22" i="5" s="1"/>
  <c r="H22" i="5"/>
  <c r="G22" i="5" s="1"/>
  <c r="M22" i="5"/>
  <c r="J22" i="5"/>
  <c r="I22" i="5" s="1"/>
  <c r="H28" i="5"/>
  <c r="G28" i="5" s="1"/>
  <c r="J28" i="5"/>
  <c r="I28" i="5" s="1"/>
  <c r="L28" i="5"/>
  <c r="K28" i="5" s="1"/>
  <c r="L32" i="5"/>
  <c r="K32" i="5" s="1"/>
  <c r="H32" i="5"/>
  <c r="G32" i="5" s="1"/>
  <c r="M32" i="5"/>
  <c r="J32" i="5"/>
  <c r="I32" i="5" s="1"/>
  <c r="H36" i="5"/>
  <c r="G36" i="5" s="1"/>
  <c r="J36" i="5"/>
  <c r="I36" i="5" s="1"/>
  <c r="M36" i="5"/>
  <c r="H40" i="5"/>
  <c r="G40" i="5" s="1"/>
  <c r="M40" i="5"/>
  <c r="L40" i="5"/>
  <c r="K40" i="5" s="1"/>
  <c r="H44" i="5"/>
  <c r="G44" i="5" s="1"/>
  <c r="M44" i="5"/>
  <c r="L53" i="5"/>
  <c r="K53" i="5" s="1"/>
  <c r="M53" i="5"/>
  <c r="H53" i="5"/>
  <c r="G53" i="5" s="1"/>
  <c r="H57" i="5"/>
  <c r="G57" i="5" s="1"/>
  <c r="L57" i="5"/>
  <c r="K57" i="5" s="1"/>
  <c r="J57" i="5"/>
  <c r="I57" i="5" s="1"/>
  <c r="M57" i="5"/>
  <c r="M61" i="5"/>
  <c r="H61" i="5"/>
  <c r="G61" i="5" s="1"/>
  <c r="J61" i="5"/>
  <c r="I61" i="5" s="1"/>
  <c r="L61" i="5"/>
  <c r="K61" i="5" s="1"/>
  <c r="L66" i="5"/>
  <c r="K66" i="5" s="1"/>
  <c r="M66" i="5"/>
  <c r="J66" i="5"/>
  <c r="I66" i="5" s="1"/>
  <c r="J70" i="5"/>
  <c r="I70" i="5" s="1"/>
  <c r="H70" i="5"/>
  <c r="G70" i="5" s="1"/>
  <c r="L70" i="5"/>
  <c r="K70" i="5" s="1"/>
  <c r="M70" i="5"/>
  <c r="I10" i="6"/>
  <c r="H10" i="6" s="1"/>
  <c r="K10" i="6"/>
  <c r="J10" i="6" s="1"/>
  <c r="L14" i="6"/>
  <c r="I14" i="6"/>
  <c r="H14" i="6" s="1"/>
  <c r="I22" i="6"/>
  <c r="H22" i="6" s="1"/>
  <c r="K22" i="6"/>
  <c r="J22" i="6" s="1"/>
  <c r="G27" i="6"/>
  <c r="F27" i="6" s="1"/>
  <c r="L27" i="6"/>
  <c r="I31" i="6"/>
  <c r="H31" i="6" s="1"/>
  <c r="K31" i="6"/>
  <c r="J31" i="6" s="1"/>
  <c r="L35" i="6"/>
  <c r="I35" i="6"/>
  <c r="H35" i="6" s="1"/>
  <c r="G39" i="6"/>
  <c r="F39" i="6" s="1"/>
  <c r="K39" i="6"/>
  <c r="J39" i="6" s="1"/>
  <c r="L44" i="6"/>
  <c r="I44" i="6"/>
  <c r="H44" i="6" s="1"/>
  <c r="G48" i="6"/>
  <c r="F48" i="6" s="1"/>
  <c r="K48" i="6"/>
  <c r="J48" i="6" s="1"/>
  <c r="L52" i="6"/>
  <c r="I52" i="6"/>
  <c r="H52" i="6" s="1"/>
  <c r="G57" i="6"/>
  <c r="F57" i="6" s="1"/>
  <c r="K57" i="6"/>
  <c r="J57" i="6" s="1"/>
  <c r="L62" i="6"/>
  <c r="I62" i="6"/>
  <c r="H62" i="6" s="1"/>
  <c r="K62" i="6"/>
  <c r="J62" i="6" s="1"/>
  <c r="I71" i="6"/>
  <c r="H71" i="6" s="1"/>
  <c r="G71" i="6"/>
  <c r="F71" i="6" s="1"/>
  <c r="I83" i="6"/>
  <c r="H83" i="6" s="1"/>
  <c r="G83" i="6"/>
  <c r="F83" i="6" s="1"/>
  <c r="G91" i="6"/>
  <c r="F91" i="6" s="1"/>
  <c r="K91" i="6"/>
  <c r="J91" i="6" s="1"/>
  <c r="I23" i="6"/>
  <c r="H23" i="6" s="1"/>
  <c r="G23" i="6"/>
  <c r="F23" i="6" s="1"/>
  <c r="N4" i="8"/>
  <c r="J8" i="11"/>
  <c r="I8" i="11" s="1"/>
  <c r="M8" i="11"/>
  <c r="N4" i="11" s="1"/>
  <c r="H8" i="11"/>
  <c r="G8" i="11" s="1"/>
  <c r="L4" i="8"/>
  <c r="G4" i="13"/>
  <c r="M4" i="13"/>
  <c r="H7" i="9"/>
  <c r="G7" i="9" s="1"/>
  <c r="M7" i="9"/>
  <c r="L7" i="9"/>
  <c r="K7" i="9" s="1"/>
  <c r="J7" i="9"/>
  <c r="I7" i="9" s="1"/>
  <c r="J5" i="3"/>
  <c r="G89" i="6"/>
  <c r="F89" i="6" s="1"/>
  <c r="L89" i="6"/>
  <c r="J12" i="9"/>
  <c r="I12" i="9" s="1"/>
  <c r="K88" i="6"/>
  <c r="J88" i="6" s="1"/>
  <c r="L88" i="6"/>
  <c r="I88" i="6"/>
  <c r="H88" i="6" s="1"/>
  <c r="M8" i="9"/>
  <c r="J9" i="9"/>
  <c r="I9" i="9" s="1"/>
  <c r="M9" i="9"/>
  <c r="L8" i="11"/>
  <c r="K8" i="11" s="1"/>
  <c r="M24" i="5"/>
  <c r="L24" i="5"/>
  <c r="K24" i="5" s="1"/>
  <c r="J24" i="5"/>
  <c r="I24" i="5" s="1"/>
  <c r="H24" i="5"/>
  <c r="G24" i="5" s="1"/>
  <c r="L10" i="9"/>
  <c r="K10" i="9" s="1"/>
  <c r="M10" i="9"/>
  <c r="J9" i="11"/>
  <c r="I9" i="11" s="1"/>
  <c r="M5" i="7" l="1"/>
  <c r="H4" i="11"/>
  <c r="G5" i="7"/>
  <c r="I5" i="7"/>
  <c r="L4" i="11"/>
  <c r="G6" i="2"/>
  <c r="N4" i="4"/>
  <c r="H4" i="9"/>
  <c r="M6" i="2"/>
  <c r="K6" i="2"/>
  <c r="I6" i="2"/>
  <c r="I4" i="6"/>
  <c r="L4" i="4"/>
  <c r="L4" i="9"/>
  <c r="J4" i="11"/>
  <c r="J4" i="5"/>
  <c r="M4" i="6"/>
  <c r="N4" i="9"/>
  <c r="G4" i="6"/>
  <c r="K4" i="6"/>
  <c r="J4" i="4"/>
  <c r="H4" i="4"/>
  <c r="L4" i="5"/>
  <c r="N4" i="5"/>
  <c r="H4" i="5"/>
  <c r="J4" i="9"/>
  <c r="I39" i="1" l="1"/>
  <c r="H39" i="1"/>
</calcChain>
</file>

<file path=xl/connections.xml><?xml version="1.0" encoding="utf-8"?>
<connections xmlns="http://schemas.openxmlformats.org/spreadsheetml/2006/main">
  <connection id="1" name="Подключение" type="4" refreshedVersion="5" background="1" refreshOnLoad="1" saveData="1">
    <webPr sourceData="1" parsePre="1" consecutive="1" xl2000="1" url="http://www.finmarket.ru/currency/rates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<sst xmlns="http://schemas.openxmlformats.org/spreadsheetml/2006/main" count="2227" uniqueCount="708">
  <si>
    <t>ЗАКАЗ</t>
  </si>
  <si>
    <t>Артикул</t>
  </si>
  <si>
    <t>Производитель</t>
  </si>
  <si>
    <t>LED-DL-2W-1M-100M-240V-Y</t>
    <phoneticPr fontId="3" type="noConversion"/>
  </si>
  <si>
    <t>LED-DL-2W-1M-100M-240V-B</t>
    <phoneticPr fontId="3" type="noConversion"/>
  </si>
  <si>
    <t>LED-DL-2W-1M-100M-240V-W</t>
    <phoneticPr fontId="3" type="noConversion"/>
  </si>
  <si>
    <t>LED-DL-2W-1M-100M-240V-CHAMPAGNE</t>
  </si>
  <si>
    <t>LED-DL-2W-1M-100M-240V-WW</t>
  </si>
  <si>
    <t>LED-DL-2W-1M-100M-240V-WWW(FLASH)</t>
  </si>
  <si>
    <t>LED-DL-2W-1M-100M-240V-W (FLASH)</t>
  </si>
  <si>
    <t>Цвет</t>
  </si>
  <si>
    <t>Потребляемая мощность</t>
  </si>
  <si>
    <t>Красный</t>
  </si>
  <si>
    <t>Жёлтый</t>
  </si>
  <si>
    <t>Синий</t>
  </si>
  <si>
    <t>Белый</t>
  </si>
  <si>
    <t>Тёплый белый</t>
  </si>
  <si>
    <t>LED-DL-2W-1M-100M-240V-G</t>
  </si>
  <si>
    <t>Зелёный</t>
  </si>
  <si>
    <t>Розовый</t>
  </si>
  <si>
    <t>Шампань</t>
  </si>
  <si>
    <t>Упаковка</t>
  </si>
  <si>
    <t>100м</t>
  </si>
  <si>
    <t>LED-DL-2W-1M-100M-240V-R</t>
  </si>
  <si>
    <t>Аксессуары для LED-DL-2W-1M-100M-240V</t>
  </si>
  <si>
    <t>Neo-Neon</t>
  </si>
  <si>
    <t>Мульти</t>
  </si>
  <si>
    <t>LN-FX-50M-240V-R</t>
  </si>
  <si>
    <t>LN-FX-50M-240V-Y</t>
  </si>
  <si>
    <t>LN-FX-50M-240V-B</t>
  </si>
  <si>
    <t>LN-FX-50M-240V-G</t>
  </si>
  <si>
    <t>LN-FX-50M-240V-W</t>
  </si>
  <si>
    <t>LN-FX-50M-240V-WW</t>
  </si>
  <si>
    <t>Светодиодный Леднеон Флекс: сечение 14х27,5мм.</t>
  </si>
  <si>
    <t>4,7Вт/м</t>
  </si>
  <si>
    <t>6,6Вт/м</t>
  </si>
  <si>
    <t>50,16м</t>
  </si>
  <si>
    <t>50,05м</t>
  </si>
  <si>
    <t>Кратность резки</t>
  </si>
  <si>
    <t>1,52м</t>
  </si>
  <si>
    <t>0,91м</t>
  </si>
  <si>
    <t>Силовой шнур с конвертером для Леднеон Флекс 14х27,5мм</t>
  </si>
  <si>
    <t>Заглушка для Леднеон Флекс 14х27,5мм</t>
  </si>
  <si>
    <t>Коннектор I - образный для Леднеон Флекс 14х27,5мм</t>
  </si>
  <si>
    <t>Коннектор L - образный для Леднеон Флекс 14х27,5мм</t>
  </si>
  <si>
    <t>Коннектор X - образный для Леднеон Флекс 14х27,5мм</t>
  </si>
  <si>
    <t>Коннектор T - образный для Леднеон Флекс 14х27,5мм</t>
  </si>
  <si>
    <t>LED-RPLR-200-240V-Y/W</t>
    <phoneticPr fontId="3" type="noConversion"/>
  </si>
  <si>
    <t>LED-RPLR-200-240V-B/W</t>
    <phoneticPr fontId="3" type="noConversion"/>
  </si>
  <si>
    <t>LED-RPLR-200-240V-W/W</t>
    <phoneticPr fontId="3" type="noConversion"/>
  </si>
  <si>
    <t>LED-RPLR-200-240V-WW/W</t>
    <phoneticPr fontId="3" type="noConversion"/>
  </si>
  <si>
    <t>LED-RPLR-200-240V-BW/W</t>
    <phoneticPr fontId="3" type="noConversion"/>
  </si>
  <si>
    <t>LED-RPLR-200-240V-YR/W</t>
  </si>
  <si>
    <t>Цвет диодов</t>
  </si>
  <si>
    <t>Белый/резина</t>
  </si>
  <si>
    <t>Цвет/материал провода</t>
  </si>
  <si>
    <t>Жёлтые диоды, на конце каждого подвеса красный диод</t>
  </si>
  <si>
    <t>Чёрный/резина</t>
  </si>
  <si>
    <t>Синий/белый</t>
  </si>
  <si>
    <t>LED-RPLR-200-240V-Y/B</t>
  </si>
  <si>
    <t>LED-RPLR-200-240V-B/B</t>
  </si>
  <si>
    <t>LED-RPLR-200-240V-W/B</t>
  </si>
  <si>
    <t>LED-RPLR-200-240V-M/B</t>
  </si>
  <si>
    <t>Мульти (красный, синий, жёлтый, зелёный</t>
  </si>
  <si>
    <t>Теплый белый горит, холодный белый флэш</t>
  </si>
  <si>
    <t>LED-ML-2W-1M-100M-240V-B</t>
    <phoneticPr fontId="3" type="noConversion"/>
  </si>
  <si>
    <t>LED-ML-2W-1M-100M-240V-W</t>
  </si>
  <si>
    <t>LED-RPLR-200-240V-B/W (Flash)</t>
    <phoneticPr fontId="3" type="noConversion"/>
  </si>
  <si>
    <t>Белый горит/красный мерцает</t>
  </si>
  <si>
    <t>Тёплый белый горит/Холодный белый мерцает</t>
  </si>
  <si>
    <t>LED-RPLR-100-240V-B/W</t>
  </si>
  <si>
    <t>LED-RPLR-100-240V-BW/W</t>
  </si>
  <si>
    <t>LED-RPLR-100-240V-W/W</t>
  </si>
  <si>
    <t>LED-RPLR-100-240V-WW/W</t>
  </si>
  <si>
    <t>LED-RPLR-100-240V-WWW/W</t>
  </si>
  <si>
    <t>Тёплый белый/Холодный белый</t>
  </si>
  <si>
    <t>Холодный белый</t>
  </si>
  <si>
    <t>Синий/Холодный белый</t>
  </si>
  <si>
    <t>Синий горит/Холодный белый мерцает</t>
  </si>
  <si>
    <t>LED-RPLR-200-240V-W/W (Flash)</t>
  </si>
  <si>
    <t>LED-RPLR-300-240V-Y/W</t>
  </si>
  <si>
    <t>LED-RPLR-300-240V-B/W</t>
  </si>
  <si>
    <t>LED-RPLR-300-240V-BW/W</t>
  </si>
  <si>
    <t>LED-RPLR-300-240V-WW/W</t>
  </si>
  <si>
    <t>LED-RPLR-300-240V-WWW/W</t>
  </si>
  <si>
    <t>LED-RPLS-100-240V-W/W</t>
  </si>
  <si>
    <t>Белый/ПВХ</t>
  </si>
  <si>
    <t>LED-RPLR-300-240V-W/W (Flash)</t>
  </si>
  <si>
    <t>LED-RPLR-300-240V-BW/W (Flash)</t>
  </si>
  <si>
    <t>LED-RPLR-300-240V-B/W (Flash)</t>
  </si>
  <si>
    <t>LED-RPLR-300-240V-WWW/W (Flash)</t>
  </si>
  <si>
    <t>LED-RPLR-300-240V-W/W (All Flash)</t>
  </si>
  <si>
    <t>Холодный белый мерцают все диоды</t>
  </si>
  <si>
    <t>LED-RPLR-304-240V-WW/W</t>
  </si>
  <si>
    <t>LED-RPLR-304-240V-W/W (Flash)</t>
  </si>
  <si>
    <t>LED-RPLR-456-240V-WW/W</t>
  </si>
  <si>
    <t>LED-RPLR-456-240V-W/W</t>
  </si>
  <si>
    <t>LED-PLS-1920-2*1.5M-240V-Y/W</t>
    <phoneticPr fontId="3" type="noConversion"/>
  </si>
  <si>
    <t>LED-PLS-1920-2*1.5M-240V-W/W</t>
  </si>
  <si>
    <t>LED-PLS-1920-2*1.5M-240V-B/W</t>
    <phoneticPr fontId="3" type="noConversion"/>
  </si>
  <si>
    <t>LED-PLS-1920-2*1.5M-240V-WW/W</t>
  </si>
  <si>
    <t>LED-PLS-1920-240V-B/W (flash)</t>
  </si>
  <si>
    <t>LED-PLS-1920-240V-W/W(flash)</t>
  </si>
  <si>
    <t>LED-PLS-1920-240V-BW /W (flash)</t>
  </si>
  <si>
    <t>LED-PLS-1920-240V-WWW /W(flash)</t>
  </si>
  <si>
    <t>LED-PLS-3720-240V-Y/W</t>
    <phoneticPr fontId="3" type="noConversion"/>
  </si>
  <si>
    <t>LED-PLS-3720-240V-B/W</t>
    <phoneticPr fontId="3" type="noConversion"/>
  </si>
  <si>
    <t>LED-PLS-3720-240V-W/W</t>
    <phoneticPr fontId="3" type="noConversion"/>
  </si>
  <si>
    <t>LED-PLS-3720-240V-WW/W</t>
  </si>
  <si>
    <t>LED-PLS-3720-240V-B/W (flash)</t>
  </si>
  <si>
    <t>LED-PLS-3720-240V-BW/W (flash)</t>
  </si>
  <si>
    <t>LED-PLS-3720-240V-W/W (flash)</t>
  </si>
  <si>
    <t>LED-PLS-5720-2*6M-240V-B/W</t>
  </si>
  <si>
    <t>LED-PLS-5720-2*6M-240V-Y/W</t>
  </si>
  <si>
    <t>LED-PLS-5720-2*6M-240V-W/W</t>
    <phoneticPr fontId="3" type="noConversion"/>
  </si>
  <si>
    <t>Чёрный/ПВХ</t>
  </si>
  <si>
    <t>LED-PLS-5720-2*6M-240V-B/W (flash)</t>
  </si>
  <si>
    <t>LED-PLS-200-20M-240V-B/W</t>
  </si>
  <si>
    <t>LED-PLS-200-20M-240V-WW/BL</t>
    <phoneticPr fontId="3" type="noConversion"/>
  </si>
  <si>
    <t>LED-PLS-200-20M-240V-M/BL</t>
    <phoneticPr fontId="3" type="noConversion"/>
  </si>
  <si>
    <t>LED-PLR-200-20M-240V-B/W</t>
    <phoneticPr fontId="3" type="noConversion"/>
  </si>
  <si>
    <t>LED-PLR-200-20M-240V-WW/W</t>
  </si>
  <si>
    <t>LED-PLR-200-20M-240V-WW/BL</t>
  </si>
  <si>
    <t xml:space="preserve">LED-PLS-200-20M-240V-YR/W (Flash) </t>
    <phoneticPr fontId="3" type="noConversion"/>
  </si>
  <si>
    <t xml:space="preserve">LED-PLS-200-20M-240V-B/W (Flash) </t>
    <phoneticPr fontId="3" type="noConversion"/>
  </si>
  <si>
    <t>LED-PLS-200-20M-240V-BW/W (Flash)</t>
    <phoneticPr fontId="3" type="noConversion"/>
  </si>
  <si>
    <t>LED-PLS-200-20M-240V-WR/W (Flash)</t>
    <phoneticPr fontId="3" type="noConversion"/>
  </si>
  <si>
    <t xml:space="preserve">LED-PLS-200-20M-240V-YR/BL(Flash) </t>
  </si>
  <si>
    <t xml:space="preserve">LED-PLS-200-20M-240V-B/BL (Flash) </t>
  </si>
  <si>
    <t>LED-PLS-200-20M-240V-BW/BL (Flash)</t>
  </si>
  <si>
    <t>LED-PLS-200-20M-240V W/BL (Flash)</t>
  </si>
  <si>
    <t>Светодиодная гирлянда Led String ("нить"): 200 светодиодов, длина гирлянды 20м</t>
  </si>
  <si>
    <t>Светодиодная гирлянда Led String ("нить"): 600 светодиодов, длина гирлянды 100м</t>
  </si>
  <si>
    <t>Тёплый белый горит, холодный белый мерцает</t>
  </si>
  <si>
    <t>Светодиодная гирлянда Led String ("нить") флэш эффект (мерцает  диода): 600 светодиодов, длина гирлянды 100м</t>
  </si>
  <si>
    <t>Синий горит, холодный белый мигает</t>
  </si>
  <si>
    <t>Светодиодная гирлянда Led String ("нить"): 100 светодиодов, длина гирлянды 10м, с контроллером</t>
  </si>
  <si>
    <t>LED-PLS-100-10M-240V-R/BL</t>
    <phoneticPr fontId="3" type="noConversion"/>
  </si>
  <si>
    <t>LED-PLS-100-10M-240V-Y/BL</t>
    <phoneticPr fontId="3" type="noConversion"/>
  </si>
  <si>
    <t>LED-PLS-100-10M-240V-W/BL</t>
    <phoneticPr fontId="3" type="noConversion"/>
  </si>
  <si>
    <t>LED-PLS-100-10M-240V-WW/BL</t>
    <phoneticPr fontId="3" type="noConversion"/>
  </si>
  <si>
    <t>LED-PLS-100-10M-240V-M/BL</t>
    <phoneticPr fontId="3" type="noConversion"/>
  </si>
  <si>
    <t>Светодиодная гирлянда Led String ("нить"): 200 светодиодов, длина гирлянды 20м, с контроллером</t>
  </si>
  <si>
    <t>LED-BW-200-20M-240V-R/BL</t>
  </si>
  <si>
    <t>LED-BW-200-20M-240V-Y/BL</t>
  </si>
  <si>
    <t>LED-BW-200-20M-240V-G/BL</t>
  </si>
  <si>
    <t>LED-BW-200-20M-240V-B/BL</t>
  </si>
  <si>
    <t>LED-BW-200-20M-240V-W/BL</t>
  </si>
  <si>
    <t>LED-PLR-100-15M-240V-RGB 25mm ball</t>
  </si>
  <si>
    <t>Светодиодная гирлянда с насадками на светодиоды в виде шариков с диаметром 2,5 см: 100 светодиодов, длина гирлянды 15м</t>
  </si>
  <si>
    <t>Мульти (красный, синий, жёлтый, зелёный)</t>
  </si>
  <si>
    <t>RGB (Плавная смена цвета у каждого шарика)</t>
  </si>
  <si>
    <t xml:space="preserve">LED-LP-150-100-12V R </t>
  </si>
  <si>
    <t xml:space="preserve">LED-LP-150-100-12V Y </t>
    <phoneticPr fontId="3" type="noConversion"/>
  </si>
  <si>
    <t>LED-LP-150-100-12V G</t>
    <phoneticPr fontId="3" type="noConversion"/>
  </si>
  <si>
    <t xml:space="preserve">LED-LP-150-100-12V Multi </t>
    <phoneticPr fontId="3" type="noConversion"/>
  </si>
  <si>
    <t>Прозрачный/ПВХ</t>
  </si>
  <si>
    <t>80 Вт</t>
  </si>
  <si>
    <t>150 Вт</t>
  </si>
  <si>
    <t>2BLR-240E27-100M-240V</t>
  </si>
  <si>
    <t>5BL-E27W-165-6-240V</t>
  </si>
  <si>
    <t>5BLС-E27W-165-6-240V</t>
  </si>
  <si>
    <t>Чёрный/Резина</t>
  </si>
  <si>
    <t>Белт-лайт 2-х проводный (фиксинг, постоянного свечения) влагозащищенный, шаг 40см между патронами Е-27. Бухта 100м (250 патронов).</t>
  </si>
  <si>
    <t>Белт-лайт 5-ти проводный (чейзинг, светодинамика), влагозащищённый, шаг 15см между патронами Е-27. Бухта 50м (333 патрона). Серый провод / Зелёные патроны.</t>
  </si>
  <si>
    <t>Серый/ПВХ</t>
  </si>
  <si>
    <t>Белт-лайт 5-ти проводный (чейзинг, светодинамика), шаг 15см между патронами Е-27. Бухта 50м (333 патрона).</t>
  </si>
  <si>
    <t>Описание</t>
  </si>
  <si>
    <t>Серый провод ПВХ / Зелёные патроны резина</t>
  </si>
  <si>
    <t>Светодиодная гирлянда Belt Light (лампы приобретаются отдельно)</t>
  </si>
  <si>
    <t>Дюралайт</t>
  </si>
  <si>
    <t>Леднеон флекс</t>
  </si>
  <si>
    <t>Бахрома</t>
  </si>
  <si>
    <t>Клип Лайт</t>
  </si>
  <si>
    <t>Белт Лайт</t>
  </si>
  <si>
    <t>Падающие капли</t>
  </si>
  <si>
    <t>Гирлянда с эффектом падающей капли</t>
  </si>
  <si>
    <t>Гирлянда состоит из пяти подвесов длиной 1м каждый, расстояние между подвесами 1м, общее количество диодов 480шт</t>
  </si>
  <si>
    <t>Светодиодный световой занавес 2*1,5: 380 светодиодов (20 подвесов по 19 диодов), длина шлейфы 2м, длина подвесов 1,5м</t>
  </si>
  <si>
    <t>Светодиодный световой занавес 2*3: 740 светодиодов (20 подвесов по 37 диодов), длина шлейфы 2м, длина подвесов 3м</t>
  </si>
  <si>
    <t>Светодиодный световой занавес 2*6: 1140 светодиодов (20 подвесов по 57 диодов), длина шлейфы 2м, длина подвесов 6м</t>
  </si>
  <si>
    <t>Светодиодный световой занавес 2*9: 1800 светодиодов (20 подвесов по 90 диодов), длина шлейфы 2м, длина подвесов 9м</t>
  </si>
  <si>
    <t>Фиолетовый</t>
  </si>
  <si>
    <t>Светодинамика</t>
  </si>
  <si>
    <t>Флэш (мерцает каждый третий диод)</t>
  </si>
  <si>
    <t>Флэш (Мерцает 3 диода на подвесе)</t>
  </si>
  <si>
    <t>Флэш (Мерцает 5 диодов на подвесе)</t>
  </si>
  <si>
    <t>Флэш (Мерцает 7 диодов на подвесе)</t>
  </si>
  <si>
    <t>Флэш (Мерцает 9 диодов на подвесе)</t>
  </si>
  <si>
    <t>Кр опт от 300 000
(руб.)</t>
  </si>
  <si>
    <t>LED-RPLR-300-240V-W/W</t>
  </si>
  <si>
    <t>LED-PLS-200-20M-240V-R/W</t>
  </si>
  <si>
    <t>Розница</t>
  </si>
  <si>
    <t>Курс доллара</t>
  </si>
  <si>
    <t>Сумма заказанного товара</t>
  </si>
  <si>
    <t xml:space="preserve">Леднеон флекс отгружается ТОЛЬКО бухтами! При формировании заказа в графе ЗАКАЗ указывается количество товара в БУХТАХ!!! </t>
  </si>
  <si>
    <t xml:space="preserve">Дюралайт отгружается ТОЛЬКО бухтами! При формировании заказа в графе ЗАКАЗ указывается количество товара в БУХТАХ!!! </t>
  </si>
  <si>
    <t xml:space="preserve">Клиплайт отгружается ТОЛЬКО бухтами (100м)! При формировании заказа в графе ЗАКАЗ указывается количество товара в БУХТАХ!!! </t>
  </si>
  <si>
    <r>
      <t xml:space="preserve">Розница </t>
    </r>
    <r>
      <rPr>
        <sz val="12"/>
        <color indexed="10"/>
        <rFont val="Times New Roman"/>
        <family val="1"/>
        <charset val="204"/>
      </rPr>
      <t>цена за 1м</t>
    </r>
  </si>
  <si>
    <r>
      <t xml:space="preserve">Кр опт от 300 000(руб.) </t>
    </r>
    <r>
      <rPr>
        <sz val="12"/>
        <color indexed="10"/>
        <rFont val="Times New Roman"/>
        <family val="1"/>
        <charset val="204"/>
      </rPr>
      <t>цена за 1м</t>
    </r>
  </si>
  <si>
    <t>Сумарный заказ</t>
  </si>
  <si>
    <t>НА ГЛАВНУЮ</t>
  </si>
  <si>
    <t>Сумма заказанного товара (ДЮРАЛАЙТ В БУХТАХ)</t>
  </si>
  <si>
    <t>Светодиодные гирлянды</t>
  </si>
  <si>
    <t>Светодиодная гирлянда с подвесами разной длины ("бахрома" 5*0,5): 200 светодиодов, длина гирлянды 5м, длина максимального подвеса 0,5 м</t>
  </si>
  <si>
    <t>Светодиодная гирлянда с подвесами разной длины ("бахрома" 2*0,8): 100 светодиодов, длина гирлянды 2м, длина максимального подвеса 0,8 м</t>
  </si>
  <si>
    <t>Светодиодная гирлянда с подвесами разной длины ("бахрома" 4*0,8): 200 светодиодов, длина гирлянды 4м, длина максимального подвеса 0,8 м</t>
  </si>
  <si>
    <t>Светодиодная гирлянда с подвесами разной длины ("бахрома" 6*0,8) : 300 светодиодов, длина гирлянды 6м, длина максимального подвеса 0,8 м</t>
  </si>
  <si>
    <t>Светодиодная гирлянда с подвесами разной длины ("бахрома" 4*1,5) : 456 светодиода, длина гирлянды 4м, длина максимального подвеса 1,5 м</t>
  </si>
  <si>
    <t>3 Вт</t>
  </si>
  <si>
    <t>Лампы светодиодные для гирлянды Belt Light</t>
  </si>
  <si>
    <t>Зеленый</t>
  </si>
  <si>
    <t>Желтый</t>
  </si>
  <si>
    <t>Светодиодный двухпроводной круглый дюралайт: диаметр 13мм, 36 сд/м, кратность реза 1м, расстояние между диодами 2,77см</t>
  </si>
  <si>
    <t>1,44Вт/м</t>
  </si>
  <si>
    <t>2,40Вт/м</t>
  </si>
  <si>
    <t>Теплый белый</t>
  </si>
  <si>
    <t>LED-RPLR-456-240V-W/В</t>
  </si>
  <si>
    <t>Мульти (красный, синий, жёлтый, белый)</t>
  </si>
  <si>
    <t>LED-DL-2W-1M-100M-240V-BG(BLUISH-GREEN)</t>
  </si>
  <si>
    <t>Пурпурный</t>
  </si>
  <si>
    <t>LED-DL-2W-1M-100M-240V-PURPLE</t>
  </si>
  <si>
    <t>LED-DL-2W-1M-100M-240V-PINK</t>
  </si>
  <si>
    <t>Бирюзовый</t>
  </si>
  <si>
    <t>ML-2W-4 (Силовой коннектор)</t>
  </si>
  <si>
    <t>Белый горит, холодный белый флэш</t>
  </si>
  <si>
    <t>LED-ML-2W-1M-100M-240V-R</t>
  </si>
  <si>
    <t>LED-ML-2W-1M-100M-240V-Y</t>
  </si>
  <si>
    <t>LED ML-2W-3 (невид.соед.дюрал./дюрал.)</t>
  </si>
  <si>
    <t>Коннектор для DL/DL 2W I-прямой</t>
  </si>
  <si>
    <t>Коннектор для DL/DL 2W T-образный</t>
  </si>
  <si>
    <t>Коннектор для DL/DL 2W X-образный</t>
  </si>
  <si>
    <t>Коннектор для DL/DL 2W-7 (невидимый)</t>
  </si>
  <si>
    <t>Коннектор для DL/сил. Шнур 2W (металл)</t>
  </si>
  <si>
    <t>Муфта соеденит. DL/DL 2W (прозрачная)</t>
  </si>
  <si>
    <t>Муфта соеденит. DL/DL 2W (белая)</t>
  </si>
  <si>
    <t>Муфта соеденит. DL/сил. шнур 2W (белая)</t>
  </si>
  <si>
    <t>LED-DL-2W (силов.шнур 1.8м c вилкой)</t>
  </si>
  <si>
    <t>Заглушка</t>
  </si>
  <si>
    <t>Светодиодный двухпроводной круглый дюралайт мини: диаметр 10мм, 36 сд/м, кратность реза 1м, расстояние между диодами 2,77см</t>
  </si>
  <si>
    <t>LED-DL-3W-2M-100M-240V-B</t>
  </si>
  <si>
    <t>LED-DL-3W-2M-100M-240V-M</t>
  </si>
  <si>
    <t>LED-DL-3W-2M-100M-240V-W</t>
  </si>
  <si>
    <t>LED-XD-3W-4M-100M-240V-G (Кратность реза 4м!!!)</t>
  </si>
  <si>
    <t>LED ML-2W (силов.шнур 1.8м c вилкой)</t>
  </si>
  <si>
    <t>LED DL-3W (силов.шнур 1.8м c вилкой)</t>
  </si>
  <si>
    <t>Муфта соеденит. DL/DL 3W (прозр.)</t>
  </si>
  <si>
    <t>Коннектор для DL/сил. шнур 3W (металл)</t>
  </si>
  <si>
    <t>Муфта соеденит. DL/сил. шнур 3W (белая)</t>
  </si>
  <si>
    <t>Муфта соеденит. DL/DL 3W (белая)</t>
  </si>
  <si>
    <t>Аксессуары для LED-DL-4W</t>
  </si>
  <si>
    <t>Аксессуары для LED-DL-3W</t>
  </si>
  <si>
    <t>Аксессуары для LED-DL-2W</t>
  </si>
  <si>
    <t>Аксессуары для LED-ML-2W</t>
  </si>
  <si>
    <t>LED DL-4W-1-6 (силов.шнур 1.8м ,без вилки)</t>
  </si>
  <si>
    <t>Соеденитель DL/DL 4W (невидимый)</t>
  </si>
  <si>
    <t>Светодиодный трёхпроводной (чейзинг) круглый дюралайт: диаметр 13мм, 36 сд/м, кратность реза 2м, расстояние между диодами 2,77см</t>
  </si>
  <si>
    <t>Светодиодный четырех проводной (чейзинг) круглый дюралайт: диаметр 13мм, 36 сд/м, кратность реза 6м, расстояние между диодами 2,77см</t>
  </si>
  <si>
    <t>LED-FL-2W-1M-100M-240V-B</t>
  </si>
  <si>
    <t>Flesi</t>
  </si>
  <si>
    <t>LED-FL-2W-1M-100M-240V-G</t>
  </si>
  <si>
    <t>LED-FL-2W-1M-100M-240V-R</t>
  </si>
  <si>
    <t>LED-FL-2W-1M-100M-240V-Y</t>
  </si>
  <si>
    <t>Аксессуары для LED-FL-2W</t>
  </si>
  <si>
    <t>Светодиодный двухпроводной плоский дюралайт мини: 6х9мм, 60 сд/м, кратность реза 1м, расстояние между диодами 1,66см</t>
  </si>
  <si>
    <t>LED-LT-2W-3528-60L-100M-240V-G</t>
  </si>
  <si>
    <t>LED-LT-2W-3528-60L-100M-240V-W</t>
  </si>
  <si>
    <t>LED-LT-2W-3528-60L-100M-240V-WW</t>
  </si>
  <si>
    <t>LED-LT-2W-3528-60L-100M-240V-Y (Кратность реза 2м!!!)</t>
  </si>
  <si>
    <t>LED-LT-2W-3528-60L-100M-240V-R (Кратность реза 2м!!!)</t>
  </si>
  <si>
    <t>LED LT-2W-3528 (силов.шнур 1.8м c вилкой)</t>
  </si>
  <si>
    <t>Аксессуары для LED-LT-2W</t>
  </si>
  <si>
    <t>LED-LT-2W-3528-60L-100M-240V-B</t>
  </si>
  <si>
    <t>I Коннектор LED LT-2W-3528</t>
  </si>
  <si>
    <t>Заглушка для LED LT-2W-3528</t>
  </si>
  <si>
    <t xml:space="preserve">LED-RPLR-200-240V-Y/W </t>
  </si>
  <si>
    <t xml:space="preserve">LED-RPLR-200-240V-BW/W </t>
  </si>
  <si>
    <t xml:space="preserve">LED-RPLR-200-240V-W/W </t>
  </si>
  <si>
    <t xml:space="preserve">LED-RPLR-200-240V-WW/W </t>
  </si>
  <si>
    <t>30W</t>
  </si>
  <si>
    <t>Белыеые диоды, на конце каждого подвеса красный диод</t>
  </si>
  <si>
    <t>LED-RPLR-200-240V-WR/W</t>
  </si>
  <si>
    <t>Синие диоды, на конце каждого подвеса белый диод</t>
  </si>
  <si>
    <t>LED-RPLR-200-240V-T/W</t>
  </si>
  <si>
    <t>LED-RPLR-200-240V-W/W (All Flash)</t>
  </si>
  <si>
    <t>LED-RPLR-200-240V-WR/W (Flash)</t>
  </si>
  <si>
    <t>LED-RPLR-300-240V-WB/W</t>
  </si>
  <si>
    <t>Белый/синий</t>
  </si>
  <si>
    <t>белый (70 мерцающих)</t>
  </si>
  <si>
    <t>Белый (66 мерцающих)</t>
  </si>
  <si>
    <t>Белый (200 мерцающих)</t>
  </si>
  <si>
    <t>Cиний (66 мерцающих)</t>
  </si>
  <si>
    <t>Светодиодная гирлянда с подвесами разной длины ("бахрома" 4*0,9) : 304 светодиода, длина гирлянды 4м, длина максимального подвеса 0,9 м</t>
  </si>
  <si>
    <t>LED-RPLR-304-240V-B/W (Flash)</t>
  </si>
  <si>
    <t>Синий (50 мерцающих)</t>
  </si>
  <si>
    <t>Белый (100 мерцающих)</t>
  </si>
  <si>
    <t>LED-RPLR-304-240V-WWW/W (Flash)</t>
  </si>
  <si>
    <t xml:space="preserve">LED-RPLR-304-240V-R/B </t>
  </si>
  <si>
    <t>LED-RPLR-304-240V-W/B</t>
  </si>
  <si>
    <t>LED-RPLR-304-240V-W/W</t>
  </si>
  <si>
    <t>LED-RPLR-304-240V-WB/W</t>
  </si>
  <si>
    <t>LED-RPLR-304-240V-B/W</t>
  </si>
  <si>
    <t>LED-RPLS-100-240V-WH/W</t>
  </si>
  <si>
    <t>Белый матовый</t>
  </si>
  <si>
    <t>Черный/ПВХ</t>
  </si>
  <si>
    <t>LED-PLS-1920-2*1.5M-240V-B/B</t>
  </si>
  <si>
    <t>LED-PLS-1920-2*1.5M-240V-R/B</t>
  </si>
  <si>
    <t>LED-PLS-1920-2*1.5M-240V-W/B</t>
  </si>
  <si>
    <t>55W</t>
  </si>
  <si>
    <t>LED-PLS-3720-240V-WH/W</t>
  </si>
  <si>
    <t>104W</t>
  </si>
  <si>
    <t>LED-PLS-3720-240V-W/B (flash)</t>
  </si>
  <si>
    <t>LED-PLS-5720-2*6M-240V-W/B</t>
  </si>
  <si>
    <t>LED-PLS-5720-2*6M-240V-BW/W (flash)</t>
  </si>
  <si>
    <t>LED-PLS-5720-2*6M-240V-W/W (flash)</t>
  </si>
  <si>
    <t>LED-PLS-5720-2*6M-240V-W/B (flash)</t>
  </si>
  <si>
    <t>LED-PLS-5720-2*6M-240V-WWW/W (flash)</t>
  </si>
  <si>
    <t>Теплый белый горит/Холодный белый мерцает</t>
  </si>
  <si>
    <t>LED-PLR-5720-2*6M-240V-B/W</t>
  </si>
  <si>
    <t>Белый/Резина</t>
  </si>
  <si>
    <t>зеленый</t>
  </si>
  <si>
    <t>LED-PLR-3720-240V-B/W</t>
  </si>
  <si>
    <t>LED-PLR-3720-240V-W/W</t>
  </si>
  <si>
    <t>LED-PLR-200-20M-240V-G/W</t>
  </si>
  <si>
    <t>LED-PLR-200-20M-240V-P/W</t>
  </si>
  <si>
    <t>LED-PLR-200-20M-240V-R/W</t>
  </si>
  <si>
    <t>LED-PLS-200-20M-240V W/W (Flash)</t>
  </si>
  <si>
    <t>20W</t>
  </si>
  <si>
    <t>LED-BW-200-20M-240V-R/BL (Без контроллера!!!)</t>
  </si>
  <si>
    <t>LED-PLS-100-15M-240V-MULTI 25mm ball</t>
  </si>
  <si>
    <t>Холодный белый (Белый матовый)</t>
  </si>
  <si>
    <t>Сопутствующее</t>
  </si>
  <si>
    <t>Разветвитель для гирлянды 3-way</t>
  </si>
  <si>
    <t>Разветвитель для гирлянды 5-way</t>
  </si>
  <si>
    <t>Система разветвителей для гирлянд</t>
  </si>
  <si>
    <t>LED-PLS-200-20M-240V-Y/BL</t>
  </si>
  <si>
    <t>Распродажда</t>
  </si>
  <si>
    <t>Светодиодная гирлянда Clip Light: 666 светодиодов, длина гирлянды 100м без трасформатора</t>
  </si>
  <si>
    <t xml:space="preserve">J-79A </t>
  </si>
  <si>
    <t>Трансформаторы для светодиодной гирлянды Clip Light 240/12V</t>
  </si>
  <si>
    <t xml:space="preserve">J-69A </t>
  </si>
  <si>
    <t>60 Вт</t>
  </si>
  <si>
    <t>LED-Lamp-E27-240-5-R</t>
  </si>
  <si>
    <t>LED-Lamp-E27-240-5-Y</t>
  </si>
  <si>
    <t>LED-Lamp-E27-240-5-B</t>
  </si>
  <si>
    <t>LED-Lamp-E27-240-5-G</t>
  </si>
  <si>
    <t>LED-Lamp-E27-240-5-W</t>
  </si>
  <si>
    <t>LED-Lamp-E27-240-9-Y</t>
  </si>
  <si>
    <t>LED-Lamp-E27-240-9-B</t>
  </si>
  <si>
    <t>LED-Lamp-E27-240-9-W</t>
  </si>
  <si>
    <t>LED-Lamp-E27-240-9-R</t>
  </si>
  <si>
    <t>5 светодиодов, матовая</t>
  </si>
  <si>
    <t>Лампы накаливания для гирлянды Belt Light</t>
  </si>
  <si>
    <t>Lamp-E27-240-W</t>
  </si>
  <si>
    <t>Lamp-E27-240-Y</t>
  </si>
  <si>
    <t>Lamp-E27-240-G</t>
  </si>
  <si>
    <t>Lamp-E27-240-R</t>
  </si>
  <si>
    <t>Lamp-E27-240-B</t>
  </si>
  <si>
    <t>Lamp-E27-240</t>
  </si>
  <si>
    <t>Прозрачная</t>
  </si>
  <si>
    <t>Матовая</t>
  </si>
  <si>
    <t>LED-ML-2W-1M-100M-240V-G</t>
  </si>
  <si>
    <t>SuperLed</t>
  </si>
  <si>
    <t>Белый/резина D-2.3 мм</t>
  </si>
  <si>
    <t>Черный/резина D-2.3 мм</t>
  </si>
  <si>
    <t>LED-PLR-1920-2*1.5M-240V-R/W-2.3</t>
  </si>
  <si>
    <t>LED-PLR-1920-2*1.5M-240V-Y/W-2.3</t>
  </si>
  <si>
    <t>LED-PLR-1920-2*1.5M-240V-BG/W-2.3</t>
  </si>
  <si>
    <t>LED-PLR-1920-2*1.5M-240V-WW/W-2.3</t>
  </si>
  <si>
    <t>LED-PLR-1920-2*1.5M-240V-W/W-2.3</t>
  </si>
  <si>
    <t>LED-PLR-1920-2*1.5M-240V-W/BL-2.3</t>
  </si>
  <si>
    <t>LED-PLR-3720-240V-W/W-2.3</t>
  </si>
  <si>
    <t>LED-PLR-3720-240V-WW/W-2.3</t>
  </si>
  <si>
    <t>LED-PLR-3720-240V-W/BL-2.3</t>
  </si>
  <si>
    <t>LED-PLR-5720-2*6M-240V-B/W-2.3</t>
  </si>
  <si>
    <t>LED-PLR-5720-2*6M-240V-W/W-2.3</t>
  </si>
  <si>
    <t>LED-PLR-5720-2*6M-240V-W/BL-2.3</t>
  </si>
  <si>
    <t>LED-PLS-9020-2*9M-240V-Y/W</t>
  </si>
  <si>
    <t>LED-PLS-9020-2*9M-240V-W/W</t>
  </si>
  <si>
    <t>LED-PLS-9020-2*9M-240V-W/BL</t>
  </si>
  <si>
    <t>LED-PLS-9020-2*9M-240V-W/W (flash)</t>
  </si>
  <si>
    <t>LED-PLR-3720-240V-B/W (flash)-2.3</t>
  </si>
  <si>
    <t>LED-PLR-3720-240V-W/W (flash)-2.3</t>
  </si>
  <si>
    <t>LED-PLR-3720-240V-BW/W (flash)-2.3</t>
  </si>
  <si>
    <t>LED-PLR-5720-2*6M-240V-B/W (flash)-2.3</t>
  </si>
  <si>
    <t>LED-PLR-5720-2*6M-240V-BW/W (flash)-2.3</t>
  </si>
  <si>
    <t>LED-PLR-5720-2*6M-240V-W/W (flash)-2.3</t>
  </si>
  <si>
    <t>LED-PLR-5720-2*6M-240V-W/BL (flash)-2.3</t>
  </si>
  <si>
    <t>LED-PLR-9020-2*9M-240V-B/W-2.3</t>
  </si>
  <si>
    <t>LED-PLR-9020-2*9M-240V-W/W-2.3</t>
  </si>
  <si>
    <t>LED-PLR-9020-2*9M-240V-W/BL-2.3</t>
  </si>
  <si>
    <t>LED-PLR-9020-2*9M-240V-B/W (flash)-2.3</t>
  </si>
  <si>
    <t>LED-PLR-9020-2*9M-240V-W/W (flash)-2.3</t>
  </si>
  <si>
    <t>LED-PLR-9020-2*9M-240V-BW/W (flash)-2.3</t>
  </si>
  <si>
    <t>LED-PLR-1920-240V-W /W(flash)-2.3</t>
  </si>
  <si>
    <t>LED-PLR-1920-240V-BW /W(flash)-2.3</t>
  </si>
  <si>
    <t>Белый/резина D-3.3 мм</t>
  </si>
  <si>
    <t>Черный/резина D-3.3 мм</t>
  </si>
  <si>
    <t>Холодный белый 10% мерцает</t>
  </si>
  <si>
    <t>LED-RPLR-200-240V-B/W-3.3</t>
  </si>
  <si>
    <t>LED-RPLR-200-240V-W/W-3.3</t>
  </si>
  <si>
    <t>LED-RPLR-200-240V-WW/W-3.3</t>
  </si>
  <si>
    <t>LED-RPLR-200-240V-WB/W-3.3</t>
  </si>
  <si>
    <t>LED-RPLR-200-240V-BW/W-3.3</t>
  </si>
  <si>
    <t>LED-RPLR-200-240V-B/BL-3.3</t>
  </si>
  <si>
    <t>LED-RPLR-200-240V-W/BL-3.3</t>
  </si>
  <si>
    <t>LED-RPLR-200-240V-BG/W-3.3</t>
  </si>
  <si>
    <t>Чёрный/резина D-3.3 мм</t>
  </si>
  <si>
    <t>Белые диоды, на конце каждого подвеса синий диод</t>
  </si>
  <si>
    <t>LED-RPLR-200-240V-WWW/W (Flash)</t>
  </si>
  <si>
    <t>LED-RPLR-200-240V-WWW/W (Flash)-3.3</t>
  </si>
  <si>
    <t>LED-RPLR-200-240V-B/W (Flash)-3.3</t>
  </si>
  <si>
    <t>LED-RPLR-200-240V-W/W (Flash)-3.3</t>
  </si>
  <si>
    <t>LED-RPLR-200-240V-WR/W (Flash)-3.3</t>
  </si>
  <si>
    <t>LED-RPLR-200-240V-BW/W (Flash)-3.3</t>
  </si>
  <si>
    <t>Холодный белый (50 мерцающих)</t>
  </si>
  <si>
    <t>Холодный белый горит/Красный мерцает</t>
  </si>
  <si>
    <t>Красный (66 мерцающих)</t>
  </si>
  <si>
    <t>Холодный белый (33 мерцающих)</t>
  </si>
  <si>
    <t>Красный (50 мерцающих)</t>
  </si>
  <si>
    <t>Холодный белый (белый 100 мерцающих)</t>
  </si>
  <si>
    <t>LED-RPLR-100-240V-W/W-3.3</t>
  </si>
  <si>
    <t>LED-RPLR-300-240V-WW/W-2.3</t>
  </si>
  <si>
    <t>LED-RPLR-300-240V-W/W-3.3</t>
  </si>
  <si>
    <t>LED-RPLR-300-240V-B/W-2.3</t>
  </si>
  <si>
    <t>LED-RPLR-300-240V-BW/W-2.3</t>
  </si>
  <si>
    <t>LED-RPLR-300-240V-W/W-2.3</t>
  </si>
  <si>
    <t>LED-RPLR-300-240V-WWW/W-2.3</t>
  </si>
  <si>
    <t>50% синий, 50% холодный белый</t>
  </si>
  <si>
    <t>LED-RPLR-300-240V-W/W (Flash)-2.3</t>
  </si>
  <si>
    <t>LED-RPLR-300-240V-BW/W (Flash)-2.3</t>
  </si>
  <si>
    <t>LED-RPLR-300-240V-WWW/W (Flash)-2.3</t>
  </si>
  <si>
    <t>Холодный белый (300 мерцающих)</t>
  </si>
  <si>
    <t>Холодный белый  (75 мерцающих)</t>
  </si>
  <si>
    <t xml:space="preserve">Холодный белый </t>
  </si>
  <si>
    <t>Холодный белый (75 мерцающих)</t>
  </si>
  <si>
    <t>LED-PLR-200-20M-240V-W/BL</t>
  </si>
  <si>
    <t>LED-PLR-200-20M-240V-W/BL-2.3</t>
  </si>
  <si>
    <t>LED-PLR-200-20M-240V-W/BL-3.3</t>
  </si>
  <si>
    <t>LED-PLR-200-20M-240V-R/BL-2.3</t>
  </si>
  <si>
    <t>LED-PLR-200-20M-240V-Y/BL-2.3</t>
  </si>
  <si>
    <t>LED-PLR-200-20M-240V-B/BL-2.3</t>
  </si>
  <si>
    <t>LED-PLR-200-20M-240V-Pink/BL-2.3</t>
  </si>
  <si>
    <t>LED-PLR-200-20M-240V-Pur/BL-2.3</t>
  </si>
  <si>
    <t>LED-PLR-200-20M-240V-BG/BL-2.3</t>
  </si>
  <si>
    <t>LED-PLR-200-20M-240V-G/BL-2.3</t>
  </si>
  <si>
    <t>LED-PLR-200-20M-240V-WW/BL-2.3</t>
  </si>
  <si>
    <t>LED-PLR-200-20M-240V-M/BL-2.3</t>
  </si>
  <si>
    <t>LED-PLR-200-20M-240V-R/W-2.3</t>
  </si>
  <si>
    <t>LED-PLR-200-20M-240V-W/W-2.3</t>
  </si>
  <si>
    <t>LED-PLR-200-20M-240V-B/W-2.3</t>
  </si>
  <si>
    <t>LED-PLR-200-20M-240V-Y/W-3.3</t>
  </si>
  <si>
    <t>LED-PLR-200-20M-240V-B/W-3.3</t>
  </si>
  <si>
    <t>LED-PLR-200-20M-240V-Pur/W-3.3</t>
  </si>
  <si>
    <t>LED-PLR-200-20M-240V-G/W-3.3</t>
  </si>
  <si>
    <t>LED-PLR-200-20M-240V-W/W-3.3</t>
  </si>
  <si>
    <t>LED-PLR-200-20M-240V-BG/W-3.3</t>
  </si>
  <si>
    <t>Жёлтый горит, красный мерцает  (мерцает 24 диода)</t>
  </si>
  <si>
    <t>Белый горит, красный мерцает  (мерцает 24 диода)</t>
  </si>
  <si>
    <t>Синий  (мерцает 24 диода)</t>
  </si>
  <si>
    <t>Синий горит, холодный белый мигает  (мерцает 24 диода)</t>
  </si>
  <si>
    <t>Холодный белый  (мерцает 24 диода)</t>
  </si>
  <si>
    <t>Тёплый белый горит, холодный белый мерцает (мерцает 24 диода)</t>
  </si>
  <si>
    <t>Холодный белый, (мерцают все диоды)</t>
  </si>
  <si>
    <t>Светодиодная гирлянда Led String ("нить") флэш эффект: 200 светодиодов, длина гирлянды 20м</t>
  </si>
  <si>
    <t>Синий горит, холодный белый мигает  (мерцает 20 диодов)</t>
  </si>
  <si>
    <t>Холодный белый  (мерцает 20 диодов)</t>
  </si>
  <si>
    <t>LED-PLR-100-15M-240V-W 25mm ball</t>
  </si>
  <si>
    <t>LED-PLR-100-15M-240V-W 25mm ball-3.3</t>
  </si>
  <si>
    <t>LED-PLR-100-15M-240V-MULTI 25mm ball-3.3</t>
  </si>
  <si>
    <t>LED-PLR-100-15M-240V-RGB 25mm ball-3.3</t>
  </si>
  <si>
    <t>цена  в у.е.</t>
  </si>
  <si>
    <r>
      <t>Крупный опт</t>
    </r>
    <r>
      <rPr>
        <sz val="12"/>
        <color indexed="10"/>
        <rFont val="Times New Roman"/>
        <family val="1"/>
        <charset val="204"/>
      </rPr>
      <t xml:space="preserve">     цена за 1м</t>
    </r>
  </si>
  <si>
    <r>
      <t xml:space="preserve">Мелкий от           </t>
    </r>
    <r>
      <rPr>
        <sz val="12"/>
        <color indexed="10"/>
        <rFont val="Times New Roman"/>
        <family val="1"/>
        <charset val="204"/>
      </rPr>
      <t>цена за 1м</t>
    </r>
  </si>
  <si>
    <t>Мелкий опт от 50 000
(руб.)</t>
  </si>
  <si>
    <r>
      <t xml:space="preserve">Мелкий опт от 50 000(руб.) </t>
    </r>
    <r>
      <rPr>
        <sz val="12"/>
        <color indexed="10"/>
        <rFont val="Times New Roman"/>
        <family val="1"/>
        <charset val="204"/>
      </rPr>
      <t>цена за 1м</t>
    </r>
  </si>
  <si>
    <t>Крупный опт от 300 000 (руб.)</t>
  </si>
  <si>
    <t>LED-ML-2W-1M-100M-240V-PINK</t>
  </si>
  <si>
    <t>LED-ML-2W-1M-100M-240V-PURPLE</t>
  </si>
  <si>
    <t>Холодный белый горит, холодный белый флэш</t>
  </si>
  <si>
    <t>LED-PLS-200-20M-240V W/W (200 Flash)</t>
  </si>
  <si>
    <t>9 светодиодов, прозрачная</t>
  </si>
  <si>
    <t>Код</t>
  </si>
  <si>
    <t>Валюта</t>
  </si>
  <si>
    <t>Кол-во</t>
  </si>
  <si>
    <t>Курс</t>
  </si>
  <si>
    <t>Изменение</t>
  </si>
  <si>
    <t>AUD</t>
  </si>
  <si>
    <t>Австралийский доллар</t>
  </si>
  <si>
    <t>AZN</t>
  </si>
  <si>
    <t>Азербайджанский манат</t>
  </si>
  <si>
    <t>AMD</t>
  </si>
  <si>
    <t>Армянский драм</t>
  </si>
  <si>
    <t>BYR</t>
  </si>
  <si>
    <t>Белорусский рубль</t>
  </si>
  <si>
    <t>BGN</t>
  </si>
  <si>
    <t>Болгарский лев</t>
  </si>
  <si>
    <t>BRL</t>
  </si>
  <si>
    <t>Бразильский реал</t>
  </si>
  <si>
    <t>HUF</t>
  </si>
  <si>
    <t>Венгерский форинт</t>
  </si>
  <si>
    <t>KRW</t>
  </si>
  <si>
    <t>Вона Республики Корея</t>
  </si>
  <si>
    <t>DKK</t>
  </si>
  <si>
    <t>Датская крона</t>
  </si>
  <si>
    <t>USD</t>
  </si>
  <si>
    <t>Доллар США</t>
  </si>
  <si>
    <t>EUR</t>
  </si>
  <si>
    <t>ЕВРО</t>
  </si>
  <si>
    <t>INR</t>
  </si>
  <si>
    <t>Индийская рупия</t>
  </si>
  <si>
    <t>KZT</t>
  </si>
  <si>
    <t>Казахстанский тенге</t>
  </si>
  <si>
    <t>CAD</t>
  </si>
  <si>
    <t>Канадский доллар</t>
  </si>
  <si>
    <t>KGS</t>
  </si>
  <si>
    <t>Киргизский сом</t>
  </si>
  <si>
    <t>CNY</t>
  </si>
  <si>
    <t>Китайский юань Жэньминьби</t>
  </si>
  <si>
    <t>MDL</t>
  </si>
  <si>
    <t>Молдавский лей</t>
  </si>
  <si>
    <t>RON</t>
  </si>
  <si>
    <t>Новый румынский лей</t>
  </si>
  <si>
    <t>TMT</t>
  </si>
  <si>
    <t>Новый туркменский манат</t>
  </si>
  <si>
    <t>NOK</t>
  </si>
  <si>
    <t>Норвежская крона</t>
  </si>
  <si>
    <t>PLN</t>
  </si>
  <si>
    <t>Польский злотый</t>
  </si>
  <si>
    <t>XDR</t>
  </si>
  <si>
    <t>СДР (спец. прав заим-я)</t>
  </si>
  <si>
    <t>SGD</t>
  </si>
  <si>
    <t>Сингапурский доллар</t>
  </si>
  <si>
    <t>TJS</t>
  </si>
  <si>
    <t>Таджикский сомони</t>
  </si>
  <si>
    <t>TRY</t>
  </si>
  <si>
    <t>Турецкая лира</t>
  </si>
  <si>
    <t>UZS</t>
  </si>
  <si>
    <t>Узбекский сум</t>
  </si>
  <si>
    <t>UAH</t>
  </si>
  <si>
    <t>Украинская гривна</t>
  </si>
  <si>
    <t>GBP</t>
  </si>
  <si>
    <t>Фунт стерлингов</t>
  </si>
  <si>
    <t>CZK</t>
  </si>
  <si>
    <t>Чешская крона</t>
  </si>
  <si>
    <t>SEK</t>
  </si>
  <si>
    <t>Шведская крона</t>
  </si>
  <si>
    <t>CHF</t>
  </si>
  <si>
    <t>Швейцарский франк</t>
  </si>
  <si>
    <t>ZAR</t>
  </si>
  <si>
    <t>Южноафриканский рэнд</t>
  </si>
  <si>
    <t>JPY</t>
  </si>
  <si>
    <t>Японская йена</t>
  </si>
  <si>
    <t>ООО "С-ЛЕД"</t>
  </si>
  <si>
    <t>45W</t>
  </si>
  <si>
    <t>165W</t>
  </si>
  <si>
    <t>70W</t>
  </si>
  <si>
    <t>260W</t>
  </si>
  <si>
    <t>90W</t>
  </si>
  <si>
    <t>95W</t>
  </si>
  <si>
    <t>105W</t>
  </si>
  <si>
    <t>LED-PLM-SNOW-480L-1M-5-12V-W</t>
  </si>
  <si>
    <t>LED-PLM-SNOW-120L-0.2M-5-12V-W</t>
  </si>
  <si>
    <t>LED-PL-IC-SNOW-240L-0.3M-10-12V-W</t>
  </si>
  <si>
    <t>Гирлянда состоит из десяти подвесов длиной 30 см каждый, расстояние между подвесами 1м, общее количество диодов 240шт</t>
  </si>
  <si>
    <t>Гирлянда состоит из пяти подвесов длиной 20 см каждый, расстояние между подвесами 1м, общее количество диодов 120шт</t>
  </si>
  <si>
    <t>LED-PLG-SNOW-320L-0.5M-5-12V-W</t>
  </si>
  <si>
    <t>LED-PLR-1920-2*1.5M-240V-B/W</t>
  </si>
  <si>
    <t>Светодиодная гирлянда с насадками на светодиоды в виде шариков с диаметром 5 см: 100 светодиодов, длина гирлянды 10м</t>
  </si>
  <si>
    <t>LED-PL-G45-50-10M-240V-RGBY</t>
  </si>
  <si>
    <t>RGBY (Плавная смена цвета у каждого шарика)</t>
  </si>
  <si>
    <t>LED-PL-G45-50-10M-240V-W</t>
  </si>
  <si>
    <t>Светодиодный двухпроводной плоский дюралайт : 11х 14мм, 36 сд/м, кратность реза 1м, расстояние между диодами 2,77см</t>
  </si>
  <si>
    <t>YY0908B</t>
  </si>
  <si>
    <t>YY070315Q</t>
  </si>
  <si>
    <t>YY071003C</t>
  </si>
  <si>
    <t>YY080305ALW</t>
  </si>
  <si>
    <t>Теплый Белый</t>
  </si>
  <si>
    <t>Холодный Белый</t>
  </si>
  <si>
    <t>Размер см.</t>
  </si>
  <si>
    <t>59*51</t>
  </si>
  <si>
    <t>66*61</t>
  </si>
  <si>
    <t>86*76</t>
  </si>
  <si>
    <t>Холодный Белый/Синий</t>
  </si>
  <si>
    <t>90*90</t>
  </si>
  <si>
    <t>30*25,5</t>
  </si>
  <si>
    <t>Мотив "Снежинка" светодиодная</t>
  </si>
  <si>
    <t>50*50</t>
  </si>
  <si>
    <t>79*69</t>
  </si>
  <si>
    <t>70*70</t>
  </si>
  <si>
    <t>43*43</t>
  </si>
  <si>
    <t>Светодиодные изделия</t>
  </si>
  <si>
    <t>Фото</t>
  </si>
  <si>
    <t>LED-XM(FR)-2D-CK003-A-240V-W</t>
  </si>
  <si>
    <t>Снежинка из светодиодного дюралайта</t>
  </si>
  <si>
    <t>LED-XM(FR)-2D-CK006-С-240V-W</t>
  </si>
  <si>
    <t>Flasi</t>
  </si>
  <si>
    <t>BL-L-04</t>
  </si>
  <si>
    <t>LED-XM(FR)-2D-CK012-W-30''</t>
  </si>
  <si>
    <t>Мотив дед Мороз</t>
  </si>
  <si>
    <t>PN-008-24</t>
  </si>
  <si>
    <t>Дед Мороз из дюралайта. На пластиковой основе</t>
  </si>
  <si>
    <t>48*48</t>
  </si>
  <si>
    <t>Белый/Красный</t>
  </si>
  <si>
    <t>LED-PN-100-S-29</t>
  </si>
  <si>
    <t>Дед Мороз из дюралайта с мешком. На пластиковой основе</t>
  </si>
  <si>
    <t>74*50</t>
  </si>
  <si>
    <t>Белый/Красный/Желтый</t>
  </si>
  <si>
    <t>Мотив Снеговик</t>
  </si>
  <si>
    <t>PN-021-27</t>
  </si>
  <si>
    <t>Снеговик из светодиодного дюралаййта. На пластиковой основе</t>
  </si>
  <si>
    <t>69*43</t>
  </si>
  <si>
    <t>Белый/Красный/Желтый/Зеленый</t>
  </si>
  <si>
    <t>LED мотив</t>
  </si>
  <si>
    <t>МЕТАЛИЧЕСКИЙ БАНЕР "С НОВЫМ ГОДОМ"</t>
  </si>
  <si>
    <t>230*90</t>
  </si>
  <si>
    <t>Надпись "С Новым Годом!"</t>
  </si>
  <si>
    <t>LED-PN-071-29</t>
  </si>
  <si>
    <t>Ёлочка из дюралайта со звездой и игрушками. На пластиковой основе</t>
  </si>
  <si>
    <t>73*57</t>
  </si>
  <si>
    <t>Мотив Ёлка</t>
  </si>
  <si>
    <t>Мотив Снежинка</t>
  </si>
  <si>
    <t>Мотив Ель 3D</t>
  </si>
  <si>
    <t>LED-DR-3D-SF00316-240V-6FT</t>
  </si>
  <si>
    <t>LED-DR-3D-SF00316-240V-7FT</t>
  </si>
  <si>
    <t>Высота 180</t>
  </si>
  <si>
    <t>Световая ель 3D, с мишурой и подсветкой из Тейп Лайта.</t>
  </si>
  <si>
    <t>Высота 210</t>
  </si>
  <si>
    <t>Белый/Синий</t>
  </si>
  <si>
    <t>Красный/зеленый</t>
  </si>
  <si>
    <t>Белый/Синий/Красный</t>
  </si>
  <si>
    <t>Мотив Снеговик 3D</t>
  </si>
  <si>
    <t>IMD-SNMAN-01</t>
  </si>
  <si>
    <t>IMD-SNMAN-02</t>
  </si>
  <si>
    <t>170*125</t>
  </si>
  <si>
    <t>Снеговик 3D белый в красном полушубке, красной шапке с метлой и лопатой, 2664 светодиодоа,  24В (с трансформатором), потребляемая мощность 130Вт</t>
  </si>
  <si>
    <t>200*125</t>
  </si>
  <si>
    <t>Снеговик 3D белый в синем полушубке, синей шляпе с метлой, 4664 светодиодоа,  24В (с трансформатором), потребляемая мощность 150Вт</t>
  </si>
  <si>
    <t>Мотив Шар 3D</t>
  </si>
  <si>
    <t>LED-FBP-160MM-240V (Flower)</t>
  </si>
  <si>
    <t>LED-FBP-160MM-240V (Flash)</t>
  </si>
  <si>
    <t>диаметр 16</t>
  </si>
  <si>
    <t>Шар подвесной с насадками "Цветки", встроенный контроллер</t>
  </si>
  <si>
    <t>Шар подвесной с белыми Flash диодами</t>
  </si>
  <si>
    <t>Красный/Зеленый</t>
  </si>
  <si>
    <t>Красный/Синий</t>
  </si>
  <si>
    <t>белый</t>
  </si>
  <si>
    <t>Гирлянда состоит из пяти подвесов длиной 1 м каждый, расстояние между подвесами 100cм, общее количество диодов 480шт</t>
  </si>
  <si>
    <t>SL-1</t>
  </si>
  <si>
    <t xml:space="preserve"> Строб лампа ксеноновая, накладная</t>
  </si>
  <si>
    <t>Накладная Строб-Лампа, 40-50 вспышек в минуту, подключение 220В, потребляемая мощность 4Вт, IP 65, ресурс работы 20млн.  Вспышек</t>
  </si>
  <si>
    <t>SL-2</t>
  </si>
  <si>
    <t>Строб-Лампа с цоколем Е-27, 40-50 вспышек в минуту, потребляемая мощность 4Вт, ресурс работы 20млн.  Вспышек</t>
  </si>
  <si>
    <t xml:space="preserve"> Строб лампа ксеноновая, с цоколем Е-27</t>
  </si>
  <si>
    <t>Строб Лампа Светодиодная, накладная</t>
  </si>
  <si>
    <t>G-LEDJSO02</t>
  </si>
  <si>
    <t>Светодиодная Накладная Строб-Лампа, 40-50 вспышек в минуту, подключение 220В, IP 65, ресурс работы 4 года</t>
  </si>
  <si>
    <t>RGB</t>
  </si>
  <si>
    <t>Строб Лампа Светодиодная, с цоколем Е-27</t>
  </si>
  <si>
    <t>G-LEDJS07</t>
  </si>
  <si>
    <t>Светодиодная Строб-Лампа с цоколем Е-27, 40-50 вспышек в минуту, ресурс работы 4 года</t>
  </si>
  <si>
    <t>Строблампы</t>
  </si>
  <si>
    <t>Завесы</t>
  </si>
  <si>
    <t>LED-DL-2W-1M-100M-240V-Y</t>
  </si>
  <si>
    <t>LED-PLM-SNOW-90L-0.3M-5-6V-W</t>
  </si>
  <si>
    <t>Гирлянда состоит из пяти подвесов длиной 30 см каждый, расстояние между подвесами 1м, общее количество диодов 90шт</t>
  </si>
  <si>
    <t>LED-PLM-SNOW-150L-0.5M-5-6V-W</t>
  </si>
  <si>
    <t>Гирлянда состоит из пяти подвесов длиной 50 см каждый, расстояние между подвесами 1м, общее количество диодов 150шт</t>
  </si>
  <si>
    <t>LED-PLM-SNOW-480L-1M-5-24V-W</t>
  </si>
  <si>
    <t>J-83A</t>
  </si>
  <si>
    <t xml:space="preserve">Гирлянда с эффектом «бегущей капли».Длина гирлянды: 2 м.  5 нитей Длина нитей: 0,5 м Количество светодиодов: 320. цвет нитей: прозрачный  </t>
  </si>
  <si>
    <t>LED-PLR-200-20M-240V BW/W (Flash)-2.3</t>
  </si>
  <si>
    <t>LED-PLR-200-20M-240V W/W (Flash)-2.3</t>
  </si>
  <si>
    <t>LED-PLR-200-20M-240V W/BL (Flash)-2.3</t>
  </si>
  <si>
    <t xml:space="preserve">LED-LP-150-100-12V W </t>
  </si>
  <si>
    <t>Зеленый/ПВХ</t>
  </si>
  <si>
    <r>
      <t>E-Mail:</t>
    </r>
    <r>
      <rPr>
        <sz val="12"/>
        <rFont val="Times New Roman"/>
        <family val="1"/>
        <charset val="204"/>
      </rPr>
      <t xml:space="preserve"> sales@superled.ru</t>
    </r>
  </si>
  <si>
    <t>розница</t>
  </si>
  <si>
    <r>
      <t xml:space="preserve">розница         </t>
    </r>
    <r>
      <rPr>
        <sz val="12"/>
        <color indexed="10"/>
        <rFont val="Times New Roman"/>
        <family val="1"/>
        <charset val="204"/>
      </rPr>
      <t>цена за 1м</t>
    </r>
  </si>
  <si>
    <r>
      <t xml:space="preserve">розница </t>
    </r>
    <r>
      <rPr>
        <sz val="12"/>
        <color indexed="10"/>
        <rFont val="Times New Roman"/>
        <family val="1"/>
        <charset val="204"/>
      </rPr>
      <t>цена за 1м</t>
    </r>
  </si>
  <si>
    <r>
      <t>розница</t>
    </r>
    <r>
      <rPr>
        <sz val="12"/>
        <color indexed="10"/>
        <rFont val="Times New Roman"/>
        <family val="1"/>
        <charset val="204"/>
      </rPr>
      <t xml:space="preserve"> цена за 1м</t>
    </r>
  </si>
  <si>
    <t>LED-PLS-200-20M-240V-W/W</t>
  </si>
  <si>
    <t>LED-PLS-200-20M-240V-WW/W</t>
  </si>
  <si>
    <t>LED-PLS-200-20M-240V-W/BL</t>
  </si>
  <si>
    <t>LED-PLR-200-20M-240V WWW/W (Flash)-2.3</t>
  </si>
  <si>
    <t>LED-PLR-600-100M-240V- B/BL</t>
  </si>
  <si>
    <t>LED-PLR-600-100M-240V- W/BL</t>
  </si>
  <si>
    <t>LED-PLR-600-100M-240V- W/BL-3.3</t>
  </si>
  <si>
    <t>LED-PLR-600-100M-240V- B/BL-3.3</t>
  </si>
  <si>
    <t>LED-PLR-600-100M-240V- BW/BL (Flash)</t>
  </si>
  <si>
    <t>LED-PLR-600100M-240V- W/BL (Flash)</t>
  </si>
  <si>
    <t>LED-PLR-600-100M-240V- WWW/BL (Flash)</t>
  </si>
  <si>
    <t>LED-PLR-600-100M-240V- W/BL (Flash)</t>
  </si>
  <si>
    <t>LED-PLR-1920-240V-WWW /W(flash)-2.3</t>
  </si>
  <si>
    <t>LED-DL-2W-1M-100M-240V-W</t>
  </si>
  <si>
    <t xml:space="preserve">     ОПТОВЫЙ ПРАЙС-ЛИСТ НА ДЕКОРАТИВНУЮ СВЕТОТЕХНИКУ СЕЗОН 2015-2016г</t>
  </si>
  <si>
    <t>56*57</t>
  </si>
  <si>
    <t xml:space="preserve">LED-LP-150-100-12V B </t>
  </si>
  <si>
    <t>ООО "Чемипласт"</t>
  </si>
  <si>
    <r>
      <t xml:space="preserve">Телефоны: </t>
    </r>
    <r>
      <rPr>
        <sz val="12"/>
        <rFont val="Times New Roman"/>
        <family val="1"/>
        <charset val="204"/>
      </rPr>
      <t>Тел: 8(967)562-74-04,  8(812)986-54-04  Михаил</t>
    </r>
  </si>
  <si>
    <t>Тел: 8(967)562-74-04,  8(812)986-54-04  Михаил</t>
  </si>
  <si>
    <t xml:space="preserve">  Тел: 8(967)562-74-04,  8(812)986-54-04  Михаил</t>
  </si>
  <si>
    <t>ЦБ РФ - Банк России - курсы всех валют на 2 декабря 2015 года</t>
  </si>
  <si>
    <t>Мотив сосульки</t>
  </si>
  <si>
    <t>Сосульки из дюралайта. На металлической основе</t>
  </si>
  <si>
    <t>YY070505KLВ</t>
  </si>
  <si>
    <t>YY070505KL</t>
  </si>
  <si>
    <t>100*35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</si>
</sst>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#,##0.0&quot;р.&quot;"/>
    <numFmt numFmtId="167" formatCode="0.00_ "/>
    <numFmt numFmtId="168" formatCode="#,##0.00_р_."/>
    <numFmt numFmtId="169" formatCode="#,##0.00&quot;р.&quot;"/>
    <numFmt numFmtId="170" formatCode="_-* #,##0.00&quot;р.&quot;_-;\-* #,##0.00&quot;р.&quot;_-;_-* &quot;-&quot;&quot;р.&quot;_-;_-@_-"/>
    <numFmt numFmtId="171" formatCode="_-* #,##0&quot;р.&quot;_-;\-* #,##0&quot;р.&quot;_-;_-* &quot;-&quot;??&quot;р.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u/>
      <sz val="11"/>
      <color indexed="12"/>
      <name val="Calibri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2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theme="0"/>
      <name val="Times New Roman"/>
      <family val="1"/>
      <charset val="204"/>
    </font>
    <font>
      <sz val="10"/>
      <color theme="1"/>
      <name val="Arial"/>
      <family val="2"/>
    </font>
    <font>
      <b/>
      <sz val="12"/>
      <color rgb="FF00B0F0"/>
      <name val="Times New Roman"/>
      <family val="1"/>
      <charset val="204"/>
    </font>
    <font>
      <u/>
      <sz val="11"/>
      <color rgb="FFFFFF00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20"/>
      <color rgb="FF00B0F0"/>
      <name val="Times New Roman"/>
      <family val="1"/>
      <charset val="204"/>
    </font>
    <font>
      <u/>
      <sz val="11"/>
      <color rgb="FFFFFF00"/>
      <name val="Calibri"/>
      <family val="2"/>
      <charset val="204"/>
      <scheme val="minor"/>
    </font>
    <font>
      <b/>
      <sz val="14"/>
      <color rgb="FF00B0F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u/>
      <sz val="14"/>
      <color rgb="FF00B0F0"/>
      <name val="Calibri"/>
      <family val="2"/>
      <scheme val="minor"/>
    </font>
    <font>
      <sz val="12"/>
      <color rgb="FF00B0F0"/>
      <name val="Times New Roman"/>
      <family val="1"/>
      <charset val="204"/>
    </font>
    <font>
      <u/>
      <sz val="11"/>
      <color rgb="FF00B0F0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2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b/>
      <sz val="11"/>
      <name val="Calibri"/>
      <family val="2"/>
      <scheme val="minor"/>
    </font>
    <font>
      <sz val="14"/>
      <color theme="0"/>
      <name val="Calibri"/>
      <family val="2"/>
      <charset val="204"/>
      <scheme val="minor"/>
    </font>
    <font>
      <u/>
      <sz val="18"/>
      <color rgb="FF00B0F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FF66"/>
        </stop>
      </gradientFill>
    </fill>
    <fill>
      <gradientFill type="path" top="1" bottom="1">
        <stop position="0">
          <color theme="0"/>
        </stop>
        <stop position="1">
          <color rgb="FFFFFF66"/>
        </stop>
      </gradientFill>
    </fill>
    <fill>
      <patternFill patternType="solid">
        <fgColor rgb="FFB0DD7F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>
      <alignment vertical="top"/>
      <protection locked="0"/>
    </xf>
  </cellStyleXfs>
  <cellXfs count="689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/>
    <xf numFmtId="165" fontId="13" fillId="2" borderId="2" xfId="0" applyNumberFormat="1" applyFont="1" applyFill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165" fontId="13" fillId="2" borderId="6" xfId="0" applyNumberFormat="1" applyFont="1" applyFill="1" applyBorder="1"/>
    <xf numFmtId="0" fontId="15" fillId="0" borderId="0" xfId="0" applyFont="1" applyAlignment="1">
      <alignment horizontal="left"/>
    </xf>
    <xf numFmtId="0" fontId="16" fillId="0" borderId="0" xfId="0" applyFont="1"/>
    <xf numFmtId="0" fontId="0" fillId="0" borderId="0" xfId="0" applyFont="1"/>
    <xf numFmtId="0" fontId="14" fillId="0" borderId="7" xfId="0" applyFont="1" applyBorder="1" applyAlignment="1">
      <alignment horizontal="center" vertical="center"/>
    </xf>
    <xf numFmtId="0" fontId="13" fillId="0" borderId="8" xfId="0" applyFont="1" applyBorder="1"/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167" fontId="4" fillId="0" borderId="14" xfId="0" applyNumberFormat="1" applyFont="1" applyFill="1" applyBorder="1" applyAlignment="1">
      <alignment horizontal="left" vertical="top" wrapText="1"/>
    </xf>
    <xf numFmtId="0" fontId="13" fillId="3" borderId="15" xfId="0" applyFont="1" applyFill="1" applyBorder="1"/>
    <xf numFmtId="0" fontId="13" fillId="3" borderId="16" xfId="0" applyFont="1" applyFill="1" applyBorder="1"/>
    <xf numFmtId="167" fontId="4" fillId="0" borderId="17" xfId="0" applyNumberFormat="1" applyFont="1" applyFill="1" applyBorder="1" applyAlignment="1">
      <alignment horizontal="left" vertical="top" wrapText="1"/>
    </xf>
    <xf numFmtId="0" fontId="13" fillId="3" borderId="18" xfId="0" applyFont="1" applyFill="1" applyBorder="1"/>
    <xf numFmtId="167" fontId="4" fillId="0" borderId="19" xfId="0" applyNumberFormat="1" applyFont="1" applyFill="1" applyBorder="1" applyAlignment="1">
      <alignment horizontal="left" vertical="top" wrapText="1"/>
    </xf>
    <xf numFmtId="167" fontId="4" fillId="0" borderId="1" xfId="0" applyNumberFormat="1" applyFont="1" applyFill="1" applyBorder="1" applyAlignment="1">
      <alignment horizontal="left" vertical="top" wrapText="1"/>
    </xf>
    <xf numFmtId="167" fontId="4" fillId="0" borderId="20" xfId="0" applyNumberFormat="1" applyFont="1" applyFill="1" applyBorder="1" applyAlignment="1">
      <alignment horizontal="left" vertical="top" wrapText="1"/>
    </xf>
    <xf numFmtId="167" fontId="4" fillId="0" borderId="2" xfId="0" applyNumberFormat="1" applyFont="1" applyFill="1" applyBorder="1" applyAlignment="1">
      <alignment horizontal="left" vertical="top" wrapText="1"/>
    </xf>
    <xf numFmtId="167" fontId="4" fillId="0" borderId="21" xfId="0" applyNumberFormat="1" applyFont="1" applyFill="1" applyBorder="1" applyAlignment="1">
      <alignment horizontal="left" vertical="top" wrapText="1"/>
    </xf>
    <xf numFmtId="167" fontId="4" fillId="0" borderId="3" xfId="0" applyNumberFormat="1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3" borderId="23" xfId="0" applyFont="1" applyFill="1" applyBorder="1"/>
    <xf numFmtId="167" fontId="17" fillId="0" borderId="19" xfId="0" applyNumberFormat="1" applyFont="1" applyFill="1" applyBorder="1" applyAlignment="1">
      <alignment horizontal="left" vertical="top" wrapText="1"/>
    </xf>
    <xf numFmtId="167" fontId="17" fillId="0" borderId="20" xfId="0" applyNumberFormat="1" applyFont="1" applyFill="1" applyBorder="1" applyAlignment="1">
      <alignment horizontal="left" vertical="top" wrapText="1"/>
    </xf>
    <xf numFmtId="167" fontId="17" fillId="0" borderId="21" xfId="0" applyNumberFormat="1" applyFont="1" applyFill="1" applyBorder="1" applyAlignment="1">
      <alignment horizontal="left" vertical="top" wrapText="1"/>
    </xf>
    <xf numFmtId="0" fontId="14" fillId="4" borderId="24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/>
    </xf>
    <xf numFmtId="167" fontId="18" fillId="5" borderId="1" xfId="0" applyNumberFormat="1" applyFont="1" applyFill="1" applyBorder="1" applyAlignment="1">
      <alignment horizontal="left" vertical="top" wrapText="1"/>
    </xf>
    <xf numFmtId="167" fontId="18" fillId="5" borderId="2" xfId="0" applyNumberFormat="1" applyFont="1" applyFill="1" applyBorder="1" applyAlignment="1">
      <alignment horizontal="left" vertical="top" wrapText="1"/>
    </xf>
    <xf numFmtId="167" fontId="18" fillId="5" borderId="3" xfId="0" applyNumberFormat="1" applyFont="1" applyFill="1" applyBorder="1" applyAlignment="1">
      <alignment horizontal="left" vertical="top" wrapText="1"/>
    </xf>
    <xf numFmtId="167" fontId="4" fillId="0" borderId="6" xfId="0" applyNumberFormat="1" applyFont="1" applyFill="1" applyBorder="1" applyAlignment="1">
      <alignment horizontal="left" vertical="top" wrapText="1"/>
    </xf>
    <xf numFmtId="0" fontId="13" fillId="3" borderId="26" xfId="0" applyFont="1" applyFill="1" applyBorder="1"/>
    <xf numFmtId="167" fontId="4" fillId="0" borderId="27" xfId="0" applyNumberFormat="1" applyFont="1" applyFill="1" applyBorder="1" applyAlignment="1">
      <alignment horizontal="left" vertical="top" wrapText="1"/>
    </xf>
    <xf numFmtId="0" fontId="13" fillId="3" borderId="28" xfId="0" applyFont="1" applyFill="1" applyBorder="1"/>
    <xf numFmtId="0" fontId="14" fillId="4" borderId="8" xfId="0" applyFont="1" applyFill="1" applyBorder="1" applyAlignment="1">
      <alignment horizontal="left" vertical="center"/>
    </xf>
    <xf numFmtId="0" fontId="13" fillId="3" borderId="29" xfId="0" applyFont="1" applyFill="1" applyBorder="1"/>
    <xf numFmtId="167" fontId="4" fillId="0" borderId="11" xfId="0" applyNumberFormat="1" applyFont="1" applyFill="1" applyBorder="1" applyAlignment="1">
      <alignment horizontal="left" vertical="top" wrapText="1"/>
    </xf>
    <xf numFmtId="167" fontId="4" fillId="0" borderId="9" xfId="0" applyNumberFormat="1" applyFont="1" applyFill="1" applyBorder="1" applyAlignment="1">
      <alignment horizontal="left" vertical="top" wrapText="1"/>
    </xf>
    <xf numFmtId="0" fontId="13" fillId="3" borderId="30" xfId="0" applyFont="1" applyFill="1" applyBorder="1"/>
    <xf numFmtId="167" fontId="17" fillId="6" borderId="1" xfId="0" applyNumberFormat="1" applyFont="1" applyFill="1" applyBorder="1" applyAlignment="1">
      <alignment horizontal="left" vertical="top" wrapText="1"/>
    </xf>
    <xf numFmtId="167" fontId="17" fillId="6" borderId="2" xfId="0" applyNumberFormat="1" applyFont="1" applyFill="1" applyBorder="1" applyAlignment="1">
      <alignment horizontal="left" vertical="top" wrapText="1"/>
    </xf>
    <xf numFmtId="167" fontId="17" fillId="6" borderId="3" xfId="0" applyNumberFormat="1" applyFont="1" applyFill="1" applyBorder="1" applyAlignment="1">
      <alignment horizontal="left" vertical="top" wrapText="1"/>
    </xf>
    <xf numFmtId="167" fontId="4" fillId="0" borderId="31" xfId="0" applyNumberFormat="1" applyFont="1" applyFill="1" applyBorder="1" applyAlignment="1">
      <alignment horizontal="left" vertical="top" wrapText="1"/>
    </xf>
    <xf numFmtId="167" fontId="4" fillId="0" borderId="32" xfId="0" applyNumberFormat="1" applyFont="1" applyFill="1" applyBorder="1" applyAlignment="1">
      <alignment horizontal="left" vertical="top" wrapText="1"/>
    </xf>
    <xf numFmtId="0" fontId="14" fillId="4" borderId="22" xfId="0" applyFont="1" applyFill="1" applyBorder="1" applyAlignment="1">
      <alignment horizontal="left" vertical="center"/>
    </xf>
    <xf numFmtId="167" fontId="4" fillId="0" borderId="33" xfId="0" applyNumberFormat="1" applyFont="1" applyFill="1" applyBorder="1" applyAlignment="1">
      <alignment horizontal="left" vertical="top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 wrapText="1"/>
    </xf>
    <xf numFmtId="167" fontId="19" fillId="5" borderId="2" xfId="0" applyNumberFormat="1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1" fontId="2" fillId="3" borderId="37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167" fontId="4" fillId="0" borderId="38" xfId="0" applyNumberFormat="1" applyFont="1" applyFill="1" applyBorder="1" applyAlignment="1">
      <alignment horizontal="left" vertical="top" wrapText="1"/>
    </xf>
    <xf numFmtId="167" fontId="4" fillId="0" borderId="36" xfId="0" applyNumberFormat="1" applyFont="1" applyFill="1" applyBorder="1" applyAlignment="1">
      <alignment horizontal="left" vertical="top" wrapText="1"/>
    </xf>
    <xf numFmtId="167" fontId="18" fillId="5" borderId="27" xfId="0" applyNumberFormat="1" applyFont="1" applyFill="1" applyBorder="1" applyAlignment="1">
      <alignment horizontal="left" vertical="top" wrapText="1"/>
    </xf>
    <xf numFmtId="168" fontId="13" fillId="0" borderId="0" xfId="0" applyNumberFormat="1" applyFont="1"/>
    <xf numFmtId="168" fontId="13" fillId="2" borderId="31" xfId="0" applyNumberFormat="1" applyFont="1" applyFill="1" applyBorder="1"/>
    <xf numFmtId="168" fontId="13" fillId="2" borderId="33" xfId="0" applyNumberFormat="1" applyFont="1" applyFill="1" applyBorder="1"/>
    <xf numFmtId="168" fontId="13" fillId="2" borderId="8" xfId="0" applyNumberFormat="1" applyFont="1" applyFill="1" applyBorder="1"/>
    <xf numFmtId="168" fontId="13" fillId="2" borderId="41" xfId="0" applyNumberFormat="1" applyFont="1" applyFill="1" applyBorder="1"/>
    <xf numFmtId="168" fontId="13" fillId="2" borderId="32" xfId="0" applyNumberFormat="1" applyFont="1" applyFill="1" applyBorder="1"/>
    <xf numFmtId="168" fontId="13" fillId="2" borderId="42" xfId="0" applyNumberFormat="1" applyFont="1" applyFill="1" applyBorder="1"/>
    <xf numFmtId="168" fontId="0" fillId="0" borderId="0" xfId="0" applyNumberFormat="1"/>
    <xf numFmtId="2" fontId="0" fillId="0" borderId="0" xfId="0" applyNumberFormat="1"/>
    <xf numFmtId="164" fontId="13" fillId="2" borderId="2" xfId="0" applyNumberFormat="1" applyFont="1" applyFill="1" applyBorder="1"/>
    <xf numFmtId="164" fontId="13" fillId="2" borderId="3" xfId="0" applyNumberFormat="1" applyFont="1" applyFill="1" applyBorder="1"/>
    <xf numFmtId="164" fontId="13" fillId="2" borderId="6" xfId="0" applyNumberFormat="1" applyFont="1" applyFill="1" applyBorder="1"/>
    <xf numFmtId="0" fontId="14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left" vertical="center"/>
    </xf>
    <xf numFmtId="165" fontId="13" fillId="0" borderId="1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14" fillId="3" borderId="25" xfId="0" applyFont="1" applyFill="1" applyBorder="1" applyAlignment="1">
      <alignment horizontal="center" vertical="center" wrapText="1"/>
    </xf>
    <xf numFmtId="168" fontId="13" fillId="3" borderId="25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/>
    </xf>
    <xf numFmtId="167" fontId="4" fillId="0" borderId="44" xfId="0" applyNumberFormat="1" applyFont="1" applyFill="1" applyBorder="1" applyAlignment="1">
      <alignment horizontal="left" vertical="top" wrapText="1"/>
    </xf>
    <xf numFmtId="167" fontId="4" fillId="0" borderId="40" xfId="0" applyNumberFormat="1" applyFont="1" applyFill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center"/>
    </xf>
    <xf numFmtId="169" fontId="0" fillId="0" borderId="0" xfId="0" applyNumberFormat="1"/>
    <xf numFmtId="0" fontId="0" fillId="3" borderId="43" xfId="0" applyFill="1" applyBorder="1" applyAlignment="1"/>
    <xf numFmtId="165" fontId="0" fillId="3" borderId="43" xfId="0" applyNumberFormat="1" applyFill="1" applyBorder="1" applyAlignment="1"/>
    <xf numFmtId="0" fontId="14" fillId="3" borderId="8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8" xfId="0" applyFill="1" applyBorder="1" applyAlignment="1"/>
    <xf numFmtId="0" fontId="0" fillId="7" borderId="23" xfId="0" applyFill="1" applyBorder="1" applyAlignment="1"/>
    <xf numFmtId="0" fontId="14" fillId="3" borderId="25" xfId="0" applyFont="1" applyFill="1" applyBorder="1" applyAlignment="1">
      <alignment horizontal="center"/>
    </xf>
    <xf numFmtId="0" fontId="0" fillId="3" borderId="25" xfId="0" applyFill="1" applyBorder="1" applyAlignment="1"/>
    <xf numFmtId="0" fontId="14" fillId="4" borderId="22" xfId="0" applyFont="1" applyFill="1" applyBorder="1" applyAlignment="1">
      <alignment horizontal="center" vertical="center"/>
    </xf>
    <xf numFmtId="166" fontId="13" fillId="2" borderId="35" xfId="0" applyNumberFormat="1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/>
    </xf>
    <xf numFmtId="168" fontId="0" fillId="3" borderId="43" xfId="0" applyNumberFormat="1" applyFill="1" applyBorder="1" applyAlignment="1"/>
    <xf numFmtId="165" fontId="0" fillId="0" borderId="0" xfId="0" applyNumberFormat="1"/>
    <xf numFmtId="165" fontId="14" fillId="3" borderId="23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top" wrapText="1"/>
    </xf>
    <xf numFmtId="0" fontId="0" fillId="3" borderId="47" xfId="0" applyFill="1" applyBorder="1" applyAlignment="1"/>
    <xf numFmtId="0" fontId="14" fillId="3" borderId="43" xfId="0" applyFont="1" applyFill="1" applyBorder="1" applyAlignment="1">
      <alignment horizontal="center"/>
    </xf>
    <xf numFmtId="0" fontId="14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 wrapText="1"/>
    </xf>
    <xf numFmtId="166" fontId="13" fillId="2" borderId="43" xfId="0" applyNumberFormat="1" applyFont="1" applyFill="1" applyBorder="1" applyAlignment="1">
      <alignment horizontal="center" vertical="center" wrapText="1"/>
    </xf>
    <xf numFmtId="168" fontId="13" fillId="2" borderId="43" xfId="0" applyNumberFormat="1" applyFont="1" applyFill="1" applyBorder="1" applyAlignment="1">
      <alignment horizontal="center" vertical="center" wrapText="1"/>
    </xf>
    <xf numFmtId="1" fontId="2" fillId="3" borderId="43" xfId="0" applyNumberFormat="1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0" fillId="4" borderId="8" xfId="0" applyFill="1" applyBorder="1" applyAlignment="1">
      <alignment horizontal="left"/>
    </xf>
    <xf numFmtId="167" fontId="17" fillId="6" borderId="10" xfId="0" applyNumberFormat="1" applyFont="1" applyFill="1" applyBorder="1" applyAlignment="1">
      <alignment horizontal="left" vertical="top" wrapText="1"/>
    </xf>
    <xf numFmtId="165" fontId="17" fillId="6" borderId="1" xfId="0" applyNumberFormat="1" applyFont="1" applyFill="1" applyBorder="1" applyAlignment="1">
      <alignment horizontal="left" vertical="top" wrapText="1"/>
    </xf>
    <xf numFmtId="165" fontId="17" fillId="6" borderId="2" xfId="0" applyNumberFormat="1" applyFont="1" applyFill="1" applyBorder="1" applyAlignment="1">
      <alignment horizontal="left" vertical="top" wrapText="1"/>
    </xf>
    <xf numFmtId="165" fontId="17" fillId="6" borderId="3" xfId="0" applyNumberFormat="1" applyFont="1" applyFill="1" applyBorder="1" applyAlignment="1">
      <alignment horizontal="left" vertical="top" wrapText="1"/>
    </xf>
    <xf numFmtId="165" fontId="17" fillId="6" borderId="9" xfId="0" applyNumberFormat="1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164" fontId="14" fillId="3" borderId="25" xfId="0" applyNumberFormat="1" applyFont="1" applyFill="1" applyBorder="1" applyAlignment="1">
      <alignment horizontal="center"/>
    </xf>
    <xf numFmtId="164" fontId="0" fillId="3" borderId="43" xfId="0" applyNumberFormat="1" applyFill="1" applyBorder="1" applyAlignment="1"/>
    <xf numFmtId="164" fontId="0" fillId="0" borderId="0" xfId="0" applyNumberFormat="1"/>
    <xf numFmtId="164" fontId="13" fillId="2" borderId="41" xfId="0" applyNumberFormat="1" applyFont="1" applyFill="1" applyBorder="1"/>
    <xf numFmtId="164" fontId="13" fillId="0" borderId="0" xfId="0" applyNumberFormat="1" applyFont="1"/>
    <xf numFmtId="164" fontId="13" fillId="3" borderId="43" xfId="0" applyNumberFormat="1" applyFont="1" applyFill="1" applyBorder="1" applyAlignment="1">
      <alignment horizontal="center" vertical="center" wrapText="1"/>
    </xf>
    <xf numFmtId="164" fontId="13" fillId="4" borderId="24" xfId="0" applyNumberFormat="1" applyFont="1" applyFill="1" applyBorder="1"/>
    <xf numFmtId="164" fontId="13" fillId="2" borderId="8" xfId="0" applyNumberFormat="1" applyFont="1" applyFill="1" applyBorder="1"/>
    <xf numFmtId="164" fontId="13" fillId="2" borderId="33" xfId="0" applyNumberFormat="1" applyFont="1" applyFill="1" applyBorder="1"/>
    <xf numFmtId="164" fontId="13" fillId="4" borderId="8" xfId="0" applyNumberFormat="1" applyFont="1" applyFill="1" applyBorder="1"/>
    <xf numFmtId="0" fontId="8" fillId="3" borderId="49" xfId="0" applyFont="1" applyFill="1" applyBorder="1" applyAlignment="1">
      <alignment horizontal="left" vertical="center"/>
    </xf>
    <xf numFmtId="1" fontId="2" fillId="3" borderId="50" xfId="0" applyNumberFormat="1" applyFont="1" applyFill="1" applyBorder="1" applyAlignment="1">
      <alignment horizontal="center" vertical="center" wrapText="1"/>
    </xf>
    <xf numFmtId="0" fontId="13" fillId="4" borderId="51" xfId="0" applyFont="1" applyFill="1" applyBorder="1"/>
    <xf numFmtId="0" fontId="13" fillId="4" borderId="46" xfId="0" applyFont="1" applyFill="1" applyBorder="1"/>
    <xf numFmtId="0" fontId="5" fillId="0" borderId="20" xfId="0" applyFont="1" applyFill="1" applyBorder="1" applyAlignment="1">
      <alignment horizontal="left" vertical="top" wrapText="1"/>
    </xf>
    <xf numFmtId="0" fontId="14" fillId="7" borderId="49" xfId="0" applyFont="1" applyFill="1" applyBorder="1" applyAlignment="1">
      <alignment horizontal="left"/>
    </xf>
    <xf numFmtId="0" fontId="0" fillId="0" borderId="19" xfId="0" applyBorder="1" applyAlignment="1">
      <alignment horizontal="justify"/>
    </xf>
    <xf numFmtId="0" fontId="0" fillId="0" borderId="20" xfId="0" applyBorder="1" applyAlignment="1">
      <alignment horizontal="justify"/>
    </xf>
    <xf numFmtId="0" fontId="0" fillId="0" borderId="21" xfId="0" applyBorder="1" applyAlignment="1">
      <alignment horizontal="justify"/>
    </xf>
    <xf numFmtId="167" fontId="4" fillId="0" borderId="52" xfId="0" applyNumberFormat="1" applyFont="1" applyFill="1" applyBorder="1" applyAlignment="1">
      <alignment horizontal="left" vertical="top" wrapText="1"/>
    </xf>
    <xf numFmtId="0" fontId="13" fillId="2" borderId="43" xfId="0" applyNumberFormat="1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left"/>
    </xf>
    <xf numFmtId="164" fontId="8" fillId="3" borderId="49" xfId="0" applyNumberFormat="1" applyFont="1" applyFill="1" applyBorder="1" applyAlignment="1">
      <alignment horizontal="left" vertical="center"/>
    </xf>
    <xf numFmtId="164" fontId="0" fillId="3" borderId="0" xfId="0" applyNumberFormat="1" applyFill="1" applyBorder="1"/>
    <xf numFmtId="164" fontId="13" fillId="2" borderId="53" xfId="0" applyNumberFormat="1" applyFont="1" applyFill="1" applyBorder="1" applyAlignment="1">
      <alignment horizontal="center" vertical="center" wrapText="1"/>
    </xf>
    <xf numFmtId="165" fontId="0" fillId="0" borderId="43" xfId="0" applyNumberFormat="1" applyBorder="1"/>
    <xf numFmtId="0" fontId="0" fillId="0" borderId="0" xfId="0" applyBorder="1"/>
    <xf numFmtId="0" fontId="13" fillId="5" borderId="0" xfId="0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164" fontId="22" fillId="5" borderId="0" xfId="1" applyNumberFormat="1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left" vertical="center"/>
    </xf>
    <xf numFmtId="0" fontId="14" fillId="7" borderId="22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64" fontId="0" fillId="7" borderId="8" xfId="0" applyNumberFormat="1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0" fillId="0" borderId="0" xfId="0" applyAlignment="1">
      <alignment vertical="center"/>
    </xf>
    <xf numFmtId="0" fontId="23" fillId="3" borderId="51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164" fontId="0" fillId="3" borderId="54" xfId="0" applyNumberFormat="1" applyFill="1" applyBorder="1" applyAlignment="1">
      <alignment vertical="center"/>
    </xf>
    <xf numFmtId="0" fontId="0" fillId="3" borderId="54" xfId="0" applyFill="1" applyBorder="1" applyAlignment="1">
      <alignment vertical="center"/>
    </xf>
    <xf numFmtId="164" fontId="14" fillId="3" borderId="25" xfId="0" applyNumberFormat="1" applyFont="1" applyFill="1" applyBorder="1" applyAlignment="1">
      <alignment horizontal="center" vertical="center"/>
    </xf>
    <xf numFmtId="164" fontId="0" fillId="3" borderId="8" xfId="0" applyNumberFormat="1" applyFill="1" applyBorder="1"/>
    <xf numFmtId="164" fontId="8" fillId="3" borderId="25" xfId="0" applyNumberFormat="1" applyFont="1" applyFill="1" applyBorder="1" applyAlignment="1">
      <alignment horizontal="left" vertical="center"/>
    </xf>
    <xf numFmtId="164" fontId="2" fillId="3" borderId="25" xfId="0" applyNumberFormat="1" applyFont="1" applyFill="1" applyBorder="1" applyAlignment="1">
      <alignment horizontal="center" vertical="center" wrapText="1"/>
    </xf>
    <xf numFmtId="164" fontId="2" fillId="3" borderId="50" xfId="0" applyNumberFormat="1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left" vertical="center"/>
    </xf>
    <xf numFmtId="168" fontId="25" fillId="5" borderId="0" xfId="1" applyNumberFormat="1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13" fillId="6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27" fillId="5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8" fillId="5" borderId="0" xfId="1" applyFont="1" applyFill="1" applyAlignment="1">
      <alignment horizontal="left" vertical="center"/>
    </xf>
    <xf numFmtId="164" fontId="27" fillId="5" borderId="0" xfId="0" applyNumberFormat="1" applyFont="1" applyFill="1" applyAlignment="1">
      <alignment horizontal="right" vertical="center"/>
    </xf>
    <xf numFmtId="0" fontId="0" fillId="9" borderId="0" xfId="0" applyFill="1"/>
    <xf numFmtId="0" fontId="24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left" vertical="center"/>
    </xf>
    <xf numFmtId="0" fontId="13" fillId="9" borderId="0" xfId="0" applyFont="1" applyFill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164" fontId="27" fillId="9" borderId="0" xfId="0" applyNumberFormat="1" applyFont="1" applyFill="1" applyAlignment="1">
      <alignment horizontal="right" vertical="center"/>
    </xf>
    <xf numFmtId="164" fontId="13" fillId="9" borderId="0" xfId="0" applyNumberFormat="1" applyFont="1" applyFill="1" applyAlignment="1">
      <alignment horizontal="center" vertical="center"/>
    </xf>
    <xf numFmtId="0" fontId="28" fillId="9" borderId="0" xfId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64" fontId="22" fillId="9" borderId="0" xfId="1" applyNumberFormat="1" applyFont="1" applyFill="1" applyAlignment="1">
      <alignment horizontal="center" vertical="center"/>
    </xf>
    <xf numFmtId="168" fontId="13" fillId="9" borderId="0" xfId="0" applyNumberFormat="1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7" fillId="9" borderId="0" xfId="0" applyFont="1" applyFill="1" applyAlignment="1">
      <alignment horizontal="right" vertical="center"/>
    </xf>
    <xf numFmtId="164" fontId="27" fillId="9" borderId="0" xfId="0" applyNumberFormat="1" applyFont="1" applyFill="1" applyAlignment="1">
      <alignment horizontal="center" vertical="center"/>
    </xf>
    <xf numFmtId="164" fontId="29" fillId="9" borderId="0" xfId="0" applyNumberFormat="1" applyFont="1" applyFill="1" applyAlignment="1">
      <alignment horizontal="center" vertical="center"/>
    </xf>
    <xf numFmtId="164" fontId="30" fillId="9" borderId="0" xfId="1" applyNumberFormat="1" applyFont="1" applyFill="1" applyAlignment="1">
      <alignment horizontal="center" vertical="center"/>
    </xf>
    <xf numFmtId="168" fontId="22" fillId="9" borderId="0" xfId="1" applyNumberFormat="1" applyFont="1" applyFill="1" applyAlignment="1">
      <alignment horizontal="center" vertical="center"/>
    </xf>
    <xf numFmtId="168" fontId="0" fillId="9" borderId="0" xfId="0" applyNumberFormat="1" applyFill="1"/>
    <xf numFmtId="0" fontId="24" fillId="9" borderId="0" xfId="0" applyFont="1" applyFill="1" applyAlignment="1">
      <alignment horizontal="left" vertical="center"/>
    </xf>
    <xf numFmtId="0" fontId="21" fillId="9" borderId="0" xfId="0" applyFont="1" applyFill="1" applyAlignment="1">
      <alignment horizontal="center" vertical="center"/>
    </xf>
    <xf numFmtId="164" fontId="31" fillId="9" borderId="0" xfId="0" applyNumberFormat="1" applyFont="1" applyFill="1" applyAlignment="1">
      <alignment horizontal="center" vertical="center"/>
    </xf>
    <xf numFmtId="0" fontId="28" fillId="9" borderId="0" xfId="1" applyFont="1" applyFill="1" applyAlignment="1">
      <alignment horizontal="left" vertical="center"/>
    </xf>
    <xf numFmtId="168" fontId="25" fillId="9" borderId="0" xfId="1" applyNumberFormat="1" applyFont="1" applyFill="1" applyAlignment="1">
      <alignment horizontal="center" vertical="center"/>
    </xf>
    <xf numFmtId="165" fontId="0" fillId="9" borderId="0" xfId="0" applyNumberFormat="1" applyFill="1"/>
    <xf numFmtId="164" fontId="0" fillId="9" borderId="0" xfId="0" applyNumberFormat="1" applyFill="1"/>
    <xf numFmtId="164" fontId="0" fillId="9" borderId="0" xfId="0" applyNumberFormat="1" applyFill="1" applyAlignment="1"/>
    <xf numFmtId="0" fontId="31" fillId="9" borderId="0" xfId="0" applyFont="1" applyFill="1" applyAlignment="1">
      <alignment horizontal="center" vertical="center"/>
    </xf>
    <xf numFmtId="2" fontId="0" fillId="9" borderId="0" xfId="0" applyNumberFormat="1" applyFill="1"/>
    <xf numFmtId="0" fontId="21" fillId="9" borderId="0" xfId="0" applyFont="1" applyFill="1" applyAlignment="1">
      <alignment horizontal="left" vertical="center"/>
    </xf>
    <xf numFmtId="0" fontId="32" fillId="9" borderId="0" xfId="1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164" fontId="27" fillId="9" borderId="0" xfId="0" applyNumberFormat="1" applyFont="1" applyFill="1" applyAlignment="1">
      <alignment vertical="center"/>
    </xf>
    <xf numFmtId="0" fontId="0" fillId="0" borderId="23" xfId="0" applyBorder="1"/>
    <xf numFmtId="0" fontId="36" fillId="10" borderId="51" xfId="0" applyFont="1" applyFill="1" applyBorder="1"/>
    <xf numFmtId="0" fontId="34" fillId="10" borderId="51" xfId="0" applyFont="1" applyFill="1" applyBorder="1"/>
    <xf numFmtId="0" fontId="0" fillId="0" borderId="0" xfId="0" applyFill="1" applyBorder="1"/>
    <xf numFmtId="167" fontId="4" fillId="0" borderId="0" xfId="0" applyNumberFormat="1" applyFont="1" applyFill="1" applyBorder="1" applyAlignment="1">
      <alignment horizontal="left" vertical="top" wrapText="1"/>
    </xf>
    <xf numFmtId="167" fontId="4" fillId="0" borderId="55" xfId="0" applyNumberFormat="1" applyFont="1" applyFill="1" applyBorder="1" applyAlignment="1">
      <alignment horizontal="left" vertical="top" wrapText="1"/>
    </xf>
    <xf numFmtId="167" fontId="4" fillId="0" borderId="56" xfId="0" applyNumberFormat="1" applyFont="1" applyFill="1" applyBorder="1" applyAlignment="1">
      <alignment horizontal="left" vertical="top" wrapText="1"/>
    </xf>
    <xf numFmtId="167" fontId="4" fillId="0" borderId="57" xfId="0" applyNumberFormat="1" applyFont="1" applyFill="1" applyBorder="1" applyAlignment="1">
      <alignment horizontal="left" vertical="top" wrapText="1"/>
    </xf>
    <xf numFmtId="167" fontId="17" fillId="6" borderId="56" xfId="0" applyNumberFormat="1" applyFont="1" applyFill="1" applyBorder="1" applyAlignment="1">
      <alignment horizontal="left" vertical="top" wrapText="1"/>
    </xf>
    <xf numFmtId="165" fontId="17" fillId="6" borderId="58" xfId="0" applyNumberFormat="1" applyFont="1" applyFill="1" applyBorder="1" applyAlignment="1">
      <alignment horizontal="left" vertical="top" wrapText="1"/>
    </xf>
    <xf numFmtId="167" fontId="4" fillId="0" borderId="41" xfId="0" applyNumberFormat="1" applyFont="1" applyFill="1" applyBorder="1" applyAlignment="1">
      <alignment horizontal="left" vertical="top" wrapText="1"/>
    </xf>
    <xf numFmtId="167" fontId="17" fillId="6" borderId="27" xfId="0" applyNumberFormat="1" applyFont="1" applyFill="1" applyBorder="1" applyAlignment="1">
      <alignment horizontal="left" vertical="top" wrapText="1"/>
    </xf>
    <xf numFmtId="167" fontId="4" fillId="0" borderId="59" xfId="0" applyNumberFormat="1" applyFont="1" applyFill="1" applyBorder="1" applyAlignment="1">
      <alignment horizontal="left" vertical="top" wrapText="1"/>
    </xf>
    <xf numFmtId="0" fontId="0" fillId="10" borderId="0" xfId="0" applyFill="1"/>
    <xf numFmtId="0" fontId="0" fillId="0" borderId="0" xfId="0" applyAlignment="1">
      <alignment vertical="top"/>
    </xf>
    <xf numFmtId="0" fontId="5" fillId="0" borderId="40" xfId="0" applyFont="1" applyFill="1" applyBorder="1" applyAlignment="1">
      <alignment horizontal="left" vertical="top" wrapText="1"/>
    </xf>
    <xf numFmtId="164" fontId="13" fillId="2" borderId="17" xfId="0" applyNumberFormat="1" applyFont="1" applyFill="1" applyBorder="1"/>
    <xf numFmtId="167" fontId="4" fillId="0" borderId="70" xfId="0" applyNumberFormat="1" applyFont="1" applyFill="1" applyBorder="1" applyAlignment="1">
      <alignment horizontal="left" vertical="top" wrapText="1"/>
    </xf>
    <xf numFmtId="0" fontId="13" fillId="0" borderId="70" xfId="0" applyFont="1" applyBorder="1" applyAlignment="1">
      <alignment horizontal="center"/>
    </xf>
    <xf numFmtId="168" fontId="13" fillId="2" borderId="71" xfId="0" applyNumberFormat="1" applyFont="1" applyFill="1" applyBorder="1"/>
    <xf numFmtId="0" fontId="13" fillId="0" borderId="27" xfId="0" applyFont="1" applyBorder="1" applyAlignment="1">
      <alignment horizontal="center"/>
    </xf>
    <xf numFmtId="164" fontId="13" fillId="2" borderId="14" xfId="0" applyNumberFormat="1" applyFont="1" applyFill="1" applyBorder="1"/>
    <xf numFmtId="164" fontId="13" fillId="2" borderId="61" xfId="0" applyNumberFormat="1" applyFont="1" applyFill="1" applyBorder="1"/>
    <xf numFmtId="0" fontId="13" fillId="0" borderId="10" xfId="0" applyFont="1" applyBorder="1" applyAlignment="1">
      <alignment horizontal="center"/>
    </xf>
    <xf numFmtId="0" fontId="13" fillId="0" borderId="25" xfId="0" applyFont="1" applyBorder="1"/>
    <xf numFmtId="0" fontId="39" fillId="0" borderId="66" xfId="0" applyFont="1" applyBorder="1" applyAlignment="1">
      <alignment horizontal="left"/>
    </xf>
    <xf numFmtId="0" fontId="13" fillId="0" borderId="27" xfId="0" applyFont="1" applyBorder="1"/>
    <xf numFmtId="164" fontId="13" fillId="2" borderId="72" xfId="0" applyNumberFormat="1" applyFont="1" applyFill="1" applyBorder="1"/>
    <xf numFmtId="167" fontId="4" fillId="0" borderId="73" xfId="0" applyNumberFormat="1" applyFont="1" applyFill="1" applyBorder="1" applyAlignment="1">
      <alignment horizontal="left" vertical="top" wrapText="1"/>
    </xf>
    <xf numFmtId="0" fontId="13" fillId="0" borderId="74" xfId="0" applyFont="1" applyBorder="1"/>
    <xf numFmtId="0" fontId="13" fillId="0" borderId="74" xfId="0" applyFont="1" applyBorder="1" applyAlignment="1">
      <alignment horizontal="center"/>
    </xf>
    <xf numFmtId="167" fontId="4" fillId="0" borderId="76" xfId="0" applyNumberFormat="1" applyFont="1" applyFill="1" applyBorder="1" applyAlignment="1">
      <alignment horizontal="left" vertical="top" wrapText="1"/>
    </xf>
    <xf numFmtId="167" fontId="4" fillId="0" borderId="74" xfId="0" applyNumberFormat="1" applyFont="1" applyFill="1" applyBorder="1" applyAlignment="1">
      <alignment horizontal="left" vertical="top" wrapText="1"/>
    </xf>
    <xf numFmtId="0" fontId="13" fillId="0" borderId="9" xfId="0" applyFont="1" applyBorder="1"/>
    <xf numFmtId="167" fontId="4" fillId="0" borderId="78" xfId="0" applyNumberFormat="1" applyFont="1" applyFill="1" applyBorder="1" applyAlignment="1">
      <alignment horizontal="left" vertical="top" wrapText="1"/>
    </xf>
    <xf numFmtId="167" fontId="4" fillId="6" borderId="20" xfId="0" applyNumberFormat="1" applyFont="1" applyFill="1" applyBorder="1" applyAlignment="1">
      <alignment horizontal="left" vertical="top" wrapText="1"/>
    </xf>
    <xf numFmtId="0" fontId="0" fillId="4" borderId="8" xfId="0" applyFill="1" applyBorder="1" applyAlignment="1"/>
    <xf numFmtId="0" fontId="0" fillId="4" borderId="23" xfId="0" applyFill="1" applyBorder="1" applyAlignment="1"/>
    <xf numFmtId="167" fontId="4" fillId="0" borderId="72" xfId="0" applyNumberFormat="1" applyFont="1" applyFill="1" applyBorder="1" applyAlignment="1">
      <alignment horizontal="left" vertical="top" wrapText="1"/>
    </xf>
    <xf numFmtId="167" fontId="4" fillId="0" borderId="79" xfId="0" applyNumberFormat="1" applyFont="1" applyFill="1" applyBorder="1" applyAlignment="1">
      <alignment horizontal="left" vertical="top" wrapText="1"/>
    </xf>
    <xf numFmtId="167" fontId="4" fillId="0" borderId="45" xfId="0" applyNumberFormat="1" applyFont="1" applyFill="1" applyBorder="1" applyAlignment="1">
      <alignment horizontal="left" vertical="top" wrapText="1"/>
    </xf>
    <xf numFmtId="167" fontId="4" fillId="0" borderId="12" xfId="0" applyNumberFormat="1" applyFont="1" applyFill="1" applyBorder="1" applyAlignment="1">
      <alignment horizontal="left" vertical="top" wrapText="1"/>
    </xf>
    <xf numFmtId="167" fontId="4" fillId="6" borderId="6" xfId="0" applyNumberFormat="1" applyFont="1" applyFill="1" applyBorder="1" applyAlignment="1">
      <alignment horizontal="left" vertical="top"/>
    </xf>
    <xf numFmtId="167" fontId="4" fillId="0" borderId="80" xfId="0" applyNumberFormat="1" applyFont="1" applyFill="1" applyBorder="1" applyAlignment="1">
      <alignment horizontal="left" vertical="top" wrapText="1"/>
    </xf>
    <xf numFmtId="0" fontId="0" fillId="0" borderId="51" xfId="0" applyBorder="1"/>
    <xf numFmtId="165" fontId="4" fillId="0" borderId="27" xfId="0" applyNumberFormat="1" applyFont="1" applyFill="1" applyBorder="1" applyAlignment="1">
      <alignment horizontal="left" vertical="top" wrapText="1"/>
    </xf>
    <xf numFmtId="165" fontId="4" fillId="0" borderId="72" xfId="0" applyNumberFormat="1" applyFont="1" applyFill="1" applyBorder="1" applyAlignment="1">
      <alignment horizontal="left" vertical="top" wrapText="1"/>
    </xf>
    <xf numFmtId="165" fontId="4" fillId="0" borderId="6" xfId="0" applyNumberFormat="1" applyFont="1" applyFill="1" applyBorder="1" applyAlignment="1">
      <alignment horizontal="left" vertical="top" wrapText="1"/>
    </xf>
    <xf numFmtId="167" fontId="4" fillId="0" borderId="82" xfId="0" applyNumberFormat="1" applyFont="1" applyFill="1" applyBorder="1" applyAlignment="1">
      <alignment horizontal="left" vertical="top" wrapText="1"/>
    </xf>
    <xf numFmtId="164" fontId="13" fillId="2" borderId="79" xfId="0" applyNumberFormat="1" applyFont="1" applyFill="1" applyBorder="1"/>
    <xf numFmtId="0" fontId="13" fillId="3" borderId="84" xfId="0" applyFont="1" applyFill="1" applyBorder="1"/>
    <xf numFmtId="0" fontId="4" fillId="0" borderId="19" xfId="0" applyFont="1" applyFill="1" applyBorder="1" applyAlignment="1">
      <alignment horizontal="left" vertical="top" wrapText="1"/>
    </xf>
    <xf numFmtId="167" fontId="4" fillId="0" borderId="67" xfId="0" applyNumberFormat="1" applyFont="1" applyFill="1" applyBorder="1" applyAlignment="1">
      <alignment horizontal="left" vertical="top" wrapText="1"/>
    </xf>
    <xf numFmtId="167" fontId="17" fillId="0" borderId="38" xfId="0" applyNumberFormat="1" applyFont="1" applyFill="1" applyBorder="1" applyAlignment="1">
      <alignment horizontal="left" vertical="top" wrapText="1"/>
    </xf>
    <xf numFmtId="167" fontId="17" fillId="0" borderId="77" xfId="0" applyNumberFormat="1" applyFont="1" applyFill="1" applyBorder="1" applyAlignment="1">
      <alignment horizontal="left" vertical="top" wrapText="1"/>
    </xf>
    <xf numFmtId="167" fontId="18" fillId="5" borderId="59" xfId="0" applyNumberFormat="1" applyFont="1" applyFill="1" applyBorder="1" applyAlignment="1">
      <alignment horizontal="left" vertical="top" wrapText="1"/>
    </xf>
    <xf numFmtId="167" fontId="18" fillId="5" borderId="79" xfId="0" applyNumberFormat="1" applyFont="1" applyFill="1" applyBorder="1" applyAlignment="1">
      <alignment horizontal="left" vertical="top" wrapText="1"/>
    </xf>
    <xf numFmtId="167" fontId="4" fillId="0" borderId="77" xfId="0" applyNumberFormat="1" applyFont="1" applyFill="1" applyBorder="1" applyAlignment="1">
      <alignment horizontal="left" vertical="top" wrapText="1"/>
    </xf>
    <xf numFmtId="167" fontId="18" fillId="5" borderId="70" xfId="0" applyNumberFormat="1" applyFont="1" applyFill="1" applyBorder="1" applyAlignment="1">
      <alignment horizontal="left" vertical="top" wrapText="1"/>
    </xf>
    <xf numFmtId="165" fontId="4" fillId="0" borderId="70" xfId="0" applyNumberFormat="1" applyFont="1" applyFill="1" applyBorder="1" applyAlignment="1">
      <alignment horizontal="left" vertical="top" wrapText="1"/>
    </xf>
    <xf numFmtId="167" fontId="4" fillId="0" borderId="64" xfId="0" applyNumberFormat="1" applyFont="1" applyFill="1" applyBorder="1" applyAlignment="1">
      <alignment horizontal="left" vertical="top" wrapText="1"/>
    </xf>
    <xf numFmtId="167" fontId="4" fillId="0" borderId="86" xfId="0" applyNumberFormat="1" applyFont="1" applyFill="1" applyBorder="1" applyAlignment="1">
      <alignment horizontal="left" vertical="top" wrapText="1"/>
    </xf>
    <xf numFmtId="167" fontId="4" fillId="0" borderId="87" xfId="0" applyNumberFormat="1" applyFont="1" applyFill="1" applyBorder="1" applyAlignment="1">
      <alignment horizontal="left" vertical="top" wrapText="1"/>
    </xf>
    <xf numFmtId="167" fontId="4" fillId="0" borderId="71" xfId="0" applyNumberFormat="1" applyFont="1" applyFill="1" applyBorder="1" applyAlignment="1">
      <alignment horizontal="left" vertical="top" wrapText="1"/>
    </xf>
    <xf numFmtId="167" fontId="4" fillId="0" borderId="85" xfId="0" applyNumberFormat="1" applyFont="1" applyFill="1" applyBorder="1" applyAlignment="1">
      <alignment horizontal="left" vertical="top" wrapText="1"/>
    </xf>
    <xf numFmtId="164" fontId="13" fillId="2" borderId="71" xfId="0" applyNumberFormat="1" applyFont="1" applyFill="1" applyBorder="1"/>
    <xf numFmtId="164" fontId="13" fillId="2" borderId="88" xfId="0" applyNumberFormat="1" applyFont="1" applyFill="1" applyBorder="1"/>
    <xf numFmtId="0" fontId="13" fillId="3" borderId="89" xfId="0" applyFont="1" applyFill="1" applyBorder="1"/>
    <xf numFmtId="167" fontId="4" fillId="0" borderId="68" xfId="0" applyNumberFormat="1" applyFont="1" applyFill="1" applyBorder="1" applyAlignment="1">
      <alignment horizontal="left" vertical="top" wrapText="1"/>
    </xf>
    <xf numFmtId="164" fontId="13" fillId="2" borderId="76" xfId="0" applyNumberFormat="1" applyFont="1" applyFill="1" applyBorder="1"/>
    <xf numFmtId="167" fontId="18" fillId="5" borderId="14" xfId="0" applyNumberFormat="1" applyFont="1" applyFill="1" applyBorder="1" applyAlignment="1">
      <alignment horizontal="left" vertical="top" wrapText="1"/>
    </xf>
    <xf numFmtId="167" fontId="18" fillId="5" borderId="71" xfId="0" applyNumberFormat="1" applyFont="1" applyFill="1" applyBorder="1" applyAlignment="1">
      <alignment horizontal="left" vertical="top" wrapText="1"/>
    </xf>
    <xf numFmtId="167" fontId="4" fillId="6" borderId="52" xfId="0" applyNumberFormat="1" applyFont="1" applyFill="1" applyBorder="1" applyAlignment="1">
      <alignment horizontal="left" vertical="top" wrapText="1"/>
    </xf>
    <xf numFmtId="167" fontId="4" fillId="0" borderId="90" xfId="0" applyNumberFormat="1" applyFont="1" applyFill="1" applyBorder="1" applyAlignment="1">
      <alignment horizontal="left" vertical="top" wrapText="1"/>
    </xf>
    <xf numFmtId="167" fontId="4" fillId="6" borderId="90" xfId="0" applyNumberFormat="1" applyFont="1" applyFill="1" applyBorder="1" applyAlignment="1">
      <alignment horizontal="left" vertical="top" wrapText="1"/>
    </xf>
    <xf numFmtId="167" fontId="4" fillId="6" borderId="1" xfId="0" applyNumberFormat="1" applyFont="1" applyFill="1" applyBorder="1" applyAlignment="1">
      <alignment horizontal="left" vertical="top" wrapText="1"/>
    </xf>
    <xf numFmtId="167" fontId="4" fillId="6" borderId="2" xfId="0" applyNumberFormat="1" applyFont="1" applyFill="1" applyBorder="1" applyAlignment="1">
      <alignment horizontal="left" vertical="top" wrapText="1"/>
    </xf>
    <xf numFmtId="167" fontId="18" fillId="6" borderId="14" xfId="0" applyNumberFormat="1" applyFont="1" applyFill="1" applyBorder="1" applyAlignment="1">
      <alignment horizontal="left" vertical="top" wrapText="1"/>
    </xf>
    <xf numFmtId="167" fontId="18" fillId="6" borderId="72" xfId="0" applyNumberFormat="1" applyFont="1" applyFill="1" applyBorder="1" applyAlignment="1">
      <alignment horizontal="left" vertical="top" wrapText="1"/>
    </xf>
    <xf numFmtId="167" fontId="4" fillId="6" borderId="68" xfId="0" applyNumberFormat="1" applyFont="1" applyFill="1" applyBorder="1" applyAlignment="1">
      <alignment horizontal="left" vertical="top" wrapText="1"/>
    </xf>
    <xf numFmtId="167" fontId="17" fillId="6" borderId="6" xfId="0" applyNumberFormat="1" applyFont="1" applyFill="1" applyBorder="1" applyAlignment="1">
      <alignment horizontal="left" vertical="top" wrapText="1"/>
    </xf>
    <xf numFmtId="167" fontId="17" fillId="6" borderId="12" xfId="0" applyNumberFormat="1" applyFont="1" applyFill="1" applyBorder="1" applyAlignment="1">
      <alignment horizontal="left" vertical="top" wrapText="1"/>
    </xf>
    <xf numFmtId="0" fontId="0" fillId="0" borderId="92" xfId="0" applyBorder="1" applyAlignment="1">
      <alignment horizontal="center" wrapText="1"/>
    </xf>
    <xf numFmtId="0" fontId="0" fillId="0" borderId="91" xfId="0" applyBorder="1" applyAlignment="1">
      <alignment horizontal="center" wrapText="1"/>
    </xf>
    <xf numFmtId="167" fontId="4" fillId="0" borderId="61" xfId="0" applyNumberFormat="1" applyFont="1" applyFill="1" applyBorder="1" applyAlignment="1">
      <alignment horizontal="left" vertical="top" wrapText="1"/>
    </xf>
    <xf numFmtId="167" fontId="4" fillId="0" borderId="65" xfId="0" applyNumberFormat="1" applyFont="1" applyFill="1" applyBorder="1" applyAlignment="1">
      <alignment horizontal="left" vertical="top" wrapText="1"/>
    </xf>
    <xf numFmtId="167" fontId="4" fillId="0" borderId="42" xfId="0" applyNumberFormat="1" applyFont="1" applyFill="1" applyBorder="1" applyAlignment="1">
      <alignment horizontal="left" vertical="top" wrapText="1"/>
    </xf>
    <xf numFmtId="167" fontId="17" fillId="6" borderId="71" xfId="0" applyNumberFormat="1" applyFont="1" applyFill="1" applyBorder="1" applyAlignment="1">
      <alignment horizontal="left" vertical="top" wrapText="1"/>
    </xf>
    <xf numFmtId="167" fontId="4" fillId="0" borderId="94" xfId="0" applyNumberFormat="1" applyFont="1" applyFill="1" applyBorder="1" applyAlignment="1">
      <alignment horizontal="left" vertical="top" wrapText="1"/>
    </xf>
    <xf numFmtId="167" fontId="4" fillId="0" borderId="69" xfId="0" applyNumberFormat="1" applyFont="1" applyFill="1" applyBorder="1" applyAlignment="1">
      <alignment horizontal="left" vertical="top" wrapText="1"/>
    </xf>
    <xf numFmtId="167" fontId="4" fillId="0" borderId="93" xfId="0" applyNumberFormat="1" applyFont="1" applyFill="1" applyBorder="1" applyAlignment="1">
      <alignment horizontal="left" vertical="top" wrapText="1"/>
    </xf>
    <xf numFmtId="167" fontId="4" fillId="0" borderId="81" xfId="0" applyNumberFormat="1" applyFont="1" applyFill="1" applyBorder="1" applyAlignment="1">
      <alignment horizontal="left" vertical="top" wrapText="1"/>
    </xf>
    <xf numFmtId="167" fontId="4" fillId="0" borderId="83" xfId="0" applyNumberFormat="1" applyFont="1" applyFill="1" applyBorder="1" applyAlignment="1">
      <alignment horizontal="left" vertical="top" wrapText="1"/>
    </xf>
    <xf numFmtId="167" fontId="4" fillId="0" borderId="96" xfId="0" applyNumberFormat="1" applyFont="1" applyFill="1" applyBorder="1" applyAlignment="1">
      <alignment horizontal="left" vertical="top" wrapText="1"/>
    </xf>
    <xf numFmtId="167" fontId="18" fillId="5" borderId="72" xfId="0" applyNumberFormat="1" applyFont="1" applyFill="1" applyBorder="1" applyAlignment="1">
      <alignment horizontal="left" vertical="top" wrapText="1"/>
    </xf>
    <xf numFmtId="167" fontId="17" fillId="0" borderId="52" xfId="0" applyNumberFormat="1" applyFont="1" applyFill="1" applyBorder="1" applyAlignment="1">
      <alignment horizontal="left" vertical="top" wrapText="1"/>
    </xf>
    <xf numFmtId="167" fontId="17" fillId="0" borderId="69" xfId="0" applyNumberFormat="1" applyFont="1" applyFill="1" applyBorder="1" applyAlignment="1">
      <alignment horizontal="left" vertical="top" wrapText="1"/>
    </xf>
    <xf numFmtId="167" fontId="17" fillId="0" borderId="40" xfId="0" applyNumberFormat="1" applyFont="1" applyFill="1" applyBorder="1" applyAlignment="1">
      <alignment horizontal="left" vertical="top" wrapText="1"/>
    </xf>
    <xf numFmtId="167" fontId="4" fillId="0" borderId="97" xfId="0" applyNumberFormat="1" applyFont="1" applyFill="1" applyBorder="1" applyAlignment="1">
      <alignment horizontal="left" vertical="top" wrapText="1"/>
    </xf>
    <xf numFmtId="167" fontId="17" fillId="0" borderId="82" xfId="0" applyNumberFormat="1" applyFont="1" applyFill="1" applyBorder="1" applyAlignment="1">
      <alignment horizontal="left" vertical="top" wrapText="1"/>
    </xf>
    <xf numFmtId="167" fontId="4" fillId="0" borderId="98" xfId="0" applyNumberFormat="1" applyFont="1" applyFill="1" applyBorder="1" applyAlignment="1">
      <alignment horizontal="left" vertical="top" wrapText="1"/>
    </xf>
    <xf numFmtId="164" fontId="13" fillId="2" borderId="74" xfId="0" applyNumberFormat="1" applyFont="1" applyFill="1" applyBorder="1"/>
    <xf numFmtId="167" fontId="4" fillId="0" borderId="99" xfId="0" applyNumberFormat="1" applyFont="1" applyFill="1" applyBorder="1" applyAlignment="1">
      <alignment horizontal="left" vertical="top" wrapText="1"/>
    </xf>
    <xf numFmtId="167" fontId="4" fillId="0" borderId="100" xfId="0" applyNumberFormat="1" applyFont="1" applyFill="1" applyBorder="1" applyAlignment="1">
      <alignment horizontal="left" vertical="top" wrapText="1"/>
    </xf>
    <xf numFmtId="167" fontId="4" fillId="0" borderId="101" xfId="0" applyNumberFormat="1" applyFont="1" applyFill="1" applyBorder="1" applyAlignment="1">
      <alignment horizontal="left" vertical="top" wrapText="1"/>
    </xf>
    <xf numFmtId="167" fontId="4" fillId="0" borderId="102" xfId="0" applyNumberFormat="1" applyFont="1" applyFill="1" applyBorder="1" applyAlignment="1">
      <alignment horizontal="left" vertical="top" wrapText="1"/>
    </xf>
    <xf numFmtId="165" fontId="4" fillId="0" borderId="14" xfId="0" applyNumberFormat="1" applyFont="1" applyFill="1" applyBorder="1" applyAlignment="1">
      <alignment horizontal="left" vertical="top" wrapText="1"/>
    </xf>
    <xf numFmtId="167" fontId="4" fillId="0" borderId="103" xfId="0" applyNumberFormat="1" applyFont="1" applyFill="1" applyBorder="1" applyAlignment="1">
      <alignment horizontal="left" vertical="top" wrapText="1"/>
    </xf>
    <xf numFmtId="167" fontId="4" fillId="0" borderId="95" xfId="0" applyNumberFormat="1" applyFont="1" applyFill="1" applyBorder="1" applyAlignment="1">
      <alignment horizontal="left" vertical="top" wrapText="1"/>
    </xf>
    <xf numFmtId="167" fontId="18" fillId="5" borderId="103" xfId="0" applyNumberFormat="1" applyFont="1" applyFill="1" applyBorder="1" applyAlignment="1">
      <alignment horizontal="left" vertical="top" wrapText="1"/>
    </xf>
    <xf numFmtId="167" fontId="18" fillId="5" borderId="85" xfId="0" applyNumberFormat="1" applyFont="1" applyFill="1" applyBorder="1" applyAlignment="1">
      <alignment horizontal="left" vertical="top" wrapText="1"/>
    </xf>
    <xf numFmtId="167" fontId="17" fillId="6" borderId="72" xfId="0" applyNumberFormat="1" applyFont="1" applyFill="1" applyBorder="1" applyAlignment="1">
      <alignment horizontal="left" vertical="top" wrapText="1"/>
    </xf>
    <xf numFmtId="0" fontId="39" fillId="0" borderId="79" xfId="0" applyFont="1" applyFill="1" applyBorder="1" applyAlignment="1">
      <alignment vertical="top"/>
    </xf>
    <xf numFmtId="167" fontId="7" fillId="0" borderId="6" xfId="0" applyNumberFormat="1" applyFont="1" applyFill="1" applyBorder="1" applyAlignment="1">
      <alignment horizontal="left" vertical="top" wrapText="1"/>
    </xf>
    <xf numFmtId="167" fontId="7" fillId="0" borderId="2" xfId="0" applyNumberFormat="1" applyFont="1" applyFill="1" applyBorder="1" applyAlignment="1">
      <alignment horizontal="left" vertical="top" wrapText="1"/>
    </xf>
    <xf numFmtId="0" fontId="39" fillId="0" borderId="2" xfId="0" applyFont="1" applyFill="1" applyBorder="1" applyAlignment="1">
      <alignment vertical="top"/>
    </xf>
    <xf numFmtId="0" fontId="39" fillId="0" borderId="72" xfId="0" applyFont="1" applyFill="1" applyBorder="1" applyAlignment="1">
      <alignment vertical="top" wrapText="1"/>
    </xf>
    <xf numFmtId="167" fontId="7" fillId="0" borderId="2" xfId="0" applyNumberFormat="1" applyFont="1" applyFill="1" applyBorder="1" applyAlignment="1">
      <alignment horizontal="left" vertical="top"/>
    </xf>
    <xf numFmtId="167" fontId="7" fillId="0" borderId="27" xfId="0" applyNumberFormat="1" applyFont="1" applyFill="1" applyBorder="1" applyAlignment="1">
      <alignment horizontal="left" vertical="top" wrapText="1"/>
    </xf>
    <xf numFmtId="167" fontId="7" fillId="0" borderId="72" xfId="0" applyNumberFormat="1" applyFont="1" applyFill="1" applyBorder="1" applyAlignment="1">
      <alignment horizontal="left" vertical="top" wrapText="1"/>
    </xf>
    <xf numFmtId="167" fontId="7" fillId="0" borderId="79" xfId="0" applyNumberFormat="1" applyFont="1" applyFill="1" applyBorder="1" applyAlignment="1">
      <alignment horizontal="left" vertical="top" wrapText="1"/>
    </xf>
    <xf numFmtId="167" fontId="17" fillId="6" borderId="85" xfId="0" applyNumberFormat="1" applyFont="1" applyFill="1" applyBorder="1" applyAlignment="1">
      <alignment horizontal="left" vertical="top" wrapText="1"/>
    </xf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39" fillId="0" borderId="39" xfId="0" applyFont="1" applyFill="1" applyBorder="1" applyAlignment="1">
      <alignment horizontal="left"/>
    </xf>
    <xf numFmtId="0" fontId="39" fillId="0" borderId="66" xfId="0" applyFont="1" applyFill="1" applyBorder="1" applyAlignment="1">
      <alignment horizontal="left"/>
    </xf>
    <xf numFmtId="167" fontId="4" fillId="0" borderId="40" xfId="0" applyNumberFormat="1" applyFont="1" applyFill="1" applyBorder="1" applyAlignment="1">
      <alignment horizontal="left" vertical="top"/>
    </xf>
    <xf numFmtId="165" fontId="4" fillId="0" borderId="3" xfId="0" applyNumberFormat="1" applyFont="1" applyFill="1" applyBorder="1" applyAlignment="1">
      <alignment horizontal="left" vertical="top" wrapText="1"/>
    </xf>
    <xf numFmtId="168" fontId="13" fillId="2" borderId="91" xfId="0" applyNumberFormat="1" applyFont="1" applyFill="1" applyBorder="1"/>
    <xf numFmtId="0" fontId="13" fillId="3" borderId="104" xfId="0" applyFont="1" applyFill="1" applyBorder="1"/>
    <xf numFmtId="167" fontId="4" fillId="6" borderId="69" xfId="0" applyNumberFormat="1" applyFont="1" applyFill="1" applyBorder="1" applyAlignment="1">
      <alignment horizontal="left" vertical="top" wrapText="1"/>
    </xf>
    <xf numFmtId="0" fontId="14" fillId="4" borderId="22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8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14" fillId="4" borderId="8" xfId="0" applyFont="1" applyFill="1" applyBorder="1" applyAlignment="1">
      <alignment vertical="center"/>
    </xf>
    <xf numFmtId="0" fontId="14" fillId="4" borderId="23" xfId="0" applyFont="1" applyFill="1" applyBorder="1" applyAlignment="1">
      <alignment vertical="center"/>
    </xf>
    <xf numFmtId="167" fontId="40" fillId="8" borderId="8" xfId="0" applyNumberFormat="1" applyFont="1" applyFill="1" applyBorder="1" applyAlignment="1">
      <alignment vertical="top"/>
    </xf>
    <xf numFmtId="167" fontId="40" fillId="8" borderId="23" xfId="0" applyNumberFormat="1" applyFont="1" applyFill="1" applyBorder="1" applyAlignment="1">
      <alignment vertical="top"/>
    </xf>
    <xf numFmtId="0" fontId="14" fillId="4" borderId="49" xfId="0" applyFont="1" applyFill="1" applyBorder="1" applyAlignment="1">
      <alignment vertical="center"/>
    </xf>
    <xf numFmtId="0" fontId="14" fillId="4" borderId="25" xfId="0" applyFont="1" applyFill="1" applyBorder="1" applyAlignment="1">
      <alignment vertical="center"/>
    </xf>
    <xf numFmtId="0" fontId="14" fillId="4" borderId="50" xfId="0" applyFont="1" applyFill="1" applyBorder="1" applyAlignment="1">
      <alignment vertical="center"/>
    </xf>
    <xf numFmtId="0" fontId="0" fillId="4" borderId="48" xfId="0" applyFill="1" applyBorder="1" applyAlignment="1"/>
    <xf numFmtId="165" fontId="13" fillId="0" borderId="22" xfId="0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5" fontId="13" fillId="9" borderId="0" xfId="0" applyNumberFormat="1" applyFont="1" applyFill="1" applyAlignment="1">
      <alignment horizontal="center" vertical="center"/>
    </xf>
    <xf numFmtId="165" fontId="14" fillId="0" borderId="43" xfId="0" applyNumberFormat="1" applyFont="1" applyBorder="1" applyAlignment="1">
      <alignment horizontal="center" vertical="center" wrapText="1"/>
    </xf>
    <xf numFmtId="165" fontId="0" fillId="7" borderId="8" xfId="0" applyNumberFormat="1" applyFill="1" applyBorder="1" applyAlignment="1">
      <alignment horizontal="center" vertical="center"/>
    </xf>
    <xf numFmtId="165" fontId="14" fillId="3" borderId="43" xfId="0" applyNumberFormat="1" applyFont="1" applyFill="1" applyBorder="1" applyAlignment="1">
      <alignment horizontal="center" vertical="center" wrapText="1"/>
    </xf>
    <xf numFmtId="164" fontId="13" fillId="2" borderId="85" xfId="0" applyNumberFormat="1" applyFont="1" applyFill="1" applyBorder="1"/>
    <xf numFmtId="164" fontId="13" fillId="2" borderId="106" xfId="0" applyNumberFormat="1" applyFont="1" applyFill="1" applyBorder="1"/>
    <xf numFmtId="168" fontId="13" fillId="2" borderId="85" xfId="0" applyNumberFormat="1" applyFont="1" applyFill="1" applyBorder="1"/>
    <xf numFmtId="0" fontId="13" fillId="3" borderId="105" xfId="0" applyFont="1" applyFill="1" applyBorder="1"/>
    <xf numFmtId="164" fontId="13" fillId="2" borderId="91" xfId="0" applyNumberFormat="1" applyFont="1" applyFill="1" applyBorder="1"/>
    <xf numFmtId="168" fontId="13" fillId="2" borderId="76" xfId="0" applyNumberFormat="1" applyFont="1" applyFill="1" applyBorder="1"/>
    <xf numFmtId="0" fontId="13" fillId="2" borderId="23" xfId="0" applyNumberFormat="1" applyFont="1" applyFill="1" applyBorder="1" applyAlignment="1">
      <alignment horizontal="center" vertical="center" wrapText="1"/>
    </xf>
    <xf numFmtId="0" fontId="13" fillId="2" borderId="34" xfId="0" applyNumberFormat="1" applyFont="1" applyFill="1" applyBorder="1" applyAlignment="1">
      <alignment horizontal="center" vertical="center" wrapText="1"/>
    </xf>
    <xf numFmtId="0" fontId="0" fillId="7" borderId="107" xfId="0" applyFill="1" applyBorder="1" applyAlignment="1"/>
    <xf numFmtId="165" fontId="0" fillId="3" borderId="34" xfId="0" applyNumberFormat="1" applyFill="1" applyBorder="1" applyAlignment="1"/>
    <xf numFmtId="0" fontId="0" fillId="4" borderId="107" xfId="0" applyFill="1" applyBorder="1" applyAlignment="1">
      <alignment horizontal="left"/>
    </xf>
    <xf numFmtId="0" fontId="0" fillId="4" borderId="107" xfId="0" applyFill="1" applyBorder="1" applyAlignment="1"/>
    <xf numFmtId="2" fontId="0" fillId="3" borderId="23" xfId="0" applyNumberFormat="1" applyFill="1" applyBorder="1" applyAlignment="1"/>
    <xf numFmtId="2" fontId="13" fillId="2" borderId="109" xfId="0" applyNumberFormat="1" applyFont="1" applyFill="1" applyBorder="1"/>
    <xf numFmtId="165" fontId="0" fillId="3" borderId="8" xfId="0" applyNumberFormat="1" applyFill="1" applyBorder="1" applyAlignment="1"/>
    <xf numFmtId="165" fontId="0" fillId="3" borderId="36" xfId="0" applyNumberFormat="1" applyFill="1" applyBorder="1" applyAlignment="1"/>
    <xf numFmtId="0" fontId="0" fillId="4" borderId="36" xfId="0" applyFill="1" applyBorder="1" applyAlignment="1">
      <alignment horizontal="left"/>
    </xf>
    <xf numFmtId="0" fontId="0" fillId="4" borderId="36" xfId="0" applyFill="1" applyBorder="1" applyAlignment="1"/>
    <xf numFmtId="165" fontId="13" fillId="2" borderId="41" xfId="0" applyNumberFormat="1" applyFont="1" applyFill="1" applyBorder="1"/>
    <xf numFmtId="165" fontId="13" fillId="2" borderId="76" xfId="0" applyNumberFormat="1" applyFont="1" applyFill="1" applyBorder="1"/>
    <xf numFmtId="165" fontId="13" fillId="2" borderId="91" xfId="0" applyNumberFormat="1" applyFont="1" applyFill="1" applyBorder="1"/>
    <xf numFmtId="165" fontId="13" fillId="2" borderId="72" xfId="0" applyNumberFormat="1" applyFont="1" applyFill="1" applyBorder="1"/>
    <xf numFmtId="165" fontId="13" fillId="2" borderId="81" xfId="0" applyNumberFormat="1" applyFont="1" applyFill="1" applyBorder="1"/>
    <xf numFmtId="165" fontId="13" fillId="2" borderId="75" xfId="0" applyNumberFormat="1" applyFont="1" applyFill="1" applyBorder="1"/>
    <xf numFmtId="165" fontId="13" fillId="0" borderId="76" xfId="0" applyNumberFormat="1" applyFont="1" applyBorder="1" applyAlignment="1">
      <alignment horizontal="center"/>
    </xf>
    <xf numFmtId="165" fontId="13" fillId="0" borderId="72" xfId="0" applyNumberFormat="1" applyFont="1" applyBorder="1" applyAlignment="1">
      <alignment horizontal="center"/>
    </xf>
    <xf numFmtId="165" fontId="13" fillId="0" borderId="74" xfId="0" applyNumberFormat="1" applyFont="1" applyBorder="1" applyAlignment="1">
      <alignment horizontal="center"/>
    </xf>
    <xf numFmtId="164" fontId="13" fillId="3" borderId="25" xfId="0" applyNumberFormat="1" applyFont="1" applyFill="1" applyBorder="1" applyAlignment="1">
      <alignment horizontal="center" vertical="center" wrapText="1"/>
    </xf>
    <xf numFmtId="0" fontId="39" fillId="0" borderId="85" xfId="0" applyFont="1" applyFill="1" applyBorder="1" applyAlignment="1">
      <alignment vertical="top" wrapText="1"/>
    </xf>
    <xf numFmtId="0" fontId="39" fillId="0" borderId="27" xfId="0" applyFont="1" applyFill="1" applyBorder="1" applyAlignment="1">
      <alignment vertical="top" wrapText="1"/>
    </xf>
    <xf numFmtId="0" fontId="39" fillId="0" borderId="79" xfId="0" applyFont="1" applyFill="1" applyBorder="1" applyAlignment="1">
      <alignment vertical="top" wrapText="1"/>
    </xf>
    <xf numFmtId="0" fontId="0" fillId="4" borderId="8" xfId="0" applyFill="1" applyBorder="1" applyAlignment="1">
      <alignment vertical="top"/>
    </xf>
    <xf numFmtId="0" fontId="39" fillId="0" borderId="27" xfId="0" applyFont="1" applyFill="1" applyBorder="1" applyAlignment="1">
      <alignment vertical="top"/>
    </xf>
    <xf numFmtId="0" fontId="0" fillId="4" borderId="8" xfId="0" applyFill="1" applyBorder="1" applyAlignment="1">
      <alignment vertical="top" wrapText="1"/>
    </xf>
    <xf numFmtId="168" fontId="13" fillId="2" borderId="6" xfId="0" applyNumberFormat="1" applyFont="1" applyFill="1" applyBorder="1"/>
    <xf numFmtId="168" fontId="13" fillId="2" borderId="79" xfId="0" applyNumberFormat="1" applyFont="1" applyFill="1" applyBorder="1"/>
    <xf numFmtId="0" fontId="39" fillId="0" borderId="20" xfId="0" applyFont="1" applyBorder="1" applyAlignment="1">
      <alignment horizontal="justify" vertical="center"/>
    </xf>
    <xf numFmtId="168" fontId="13" fillId="2" borderId="3" xfId="0" applyNumberFormat="1" applyFont="1" applyFill="1" applyBorder="1"/>
    <xf numFmtId="168" fontId="13" fillId="2" borderId="63" xfId="0" applyNumberFormat="1" applyFont="1" applyFill="1" applyBorder="1"/>
    <xf numFmtId="168" fontId="13" fillId="2" borderId="72" xfId="0" applyNumberFormat="1" applyFont="1" applyFill="1" applyBorder="1"/>
    <xf numFmtId="168" fontId="13" fillId="2" borderId="74" xfId="0" applyNumberFormat="1" applyFont="1" applyFill="1" applyBorder="1"/>
    <xf numFmtId="167" fontId="4" fillId="0" borderId="17" xfId="0" applyNumberFormat="1" applyFont="1" applyFill="1" applyBorder="1" applyAlignment="1">
      <alignment horizontal="center" vertical="center" wrapText="1"/>
    </xf>
    <xf numFmtId="167" fontId="4" fillId="0" borderId="70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/>
    <xf numFmtId="164" fontId="13" fillId="2" borderId="110" xfId="0" applyNumberFormat="1" applyFont="1" applyFill="1" applyBorder="1"/>
    <xf numFmtId="164" fontId="13" fillId="2" borderId="111" xfId="0" applyNumberFormat="1" applyFont="1" applyFill="1" applyBorder="1"/>
    <xf numFmtId="3" fontId="0" fillId="0" borderId="0" xfId="0" applyNumberFormat="1"/>
    <xf numFmtId="0" fontId="0" fillId="13" borderId="60" xfId="0" applyFill="1" applyBorder="1"/>
    <xf numFmtId="3" fontId="0" fillId="13" borderId="60" xfId="0" applyNumberFormat="1" applyFill="1" applyBorder="1"/>
    <xf numFmtId="164" fontId="13" fillId="2" borderId="75" xfId="0" applyNumberFormat="1" applyFont="1" applyFill="1" applyBorder="1"/>
    <xf numFmtId="164" fontId="13" fillId="2" borderId="83" xfId="0" applyNumberFormat="1" applyFont="1" applyFill="1" applyBorder="1"/>
    <xf numFmtId="167" fontId="4" fillId="0" borderId="14" xfId="0" applyNumberFormat="1" applyFont="1" applyFill="1" applyBorder="1" applyAlignment="1">
      <alignment horizontal="center" vertical="top" wrapText="1"/>
    </xf>
    <xf numFmtId="167" fontId="4" fillId="0" borderId="71" xfId="0" applyNumberFormat="1" applyFont="1" applyFill="1" applyBorder="1" applyAlignment="1">
      <alignment horizontal="center" vertical="top" wrapText="1"/>
    </xf>
    <xf numFmtId="167" fontId="4" fillId="0" borderId="2" xfId="0" applyNumberFormat="1" applyFont="1" applyFill="1" applyBorder="1" applyAlignment="1">
      <alignment horizontal="center" vertical="top" wrapText="1"/>
    </xf>
    <xf numFmtId="164" fontId="13" fillId="2" borderId="65" xfId="0" applyNumberFormat="1" applyFont="1" applyFill="1" applyBorder="1"/>
    <xf numFmtId="164" fontId="13" fillId="2" borderId="64" xfId="0" applyNumberFormat="1" applyFont="1" applyFill="1" applyBorder="1"/>
    <xf numFmtId="164" fontId="13" fillId="2" borderId="59" xfId="0" applyNumberFormat="1" applyFont="1" applyFill="1" applyBorder="1"/>
    <xf numFmtId="0" fontId="13" fillId="3" borderId="113" xfId="0" applyFont="1" applyFill="1" applyBorder="1"/>
    <xf numFmtId="167" fontId="4" fillId="0" borderId="27" xfId="0" applyNumberFormat="1" applyFont="1" applyFill="1" applyBorder="1" applyAlignment="1">
      <alignment horizontal="center" vertical="center" wrapText="1"/>
    </xf>
    <xf numFmtId="164" fontId="13" fillId="2" borderId="96" xfId="0" applyNumberFormat="1" applyFont="1" applyFill="1" applyBorder="1"/>
    <xf numFmtId="164" fontId="13" fillId="2" borderId="78" xfId="0" applyNumberFormat="1" applyFont="1" applyFill="1" applyBorder="1"/>
    <xf numFmtId="164" fontId="13" fillId="2" borderId="81" xfId="0" applyNumberFormat="1" applyFont="1" applyFill="1" applyBorder="1"/>
    <xf numFmtId="164" fontId="13" fillId="2" borderId="114" xfId="0" applyNumberFormat="1" applyFont="1" applyFill="1" applyBorder="1"/>
    <xf numFmtId="167" fontId="20" fillId="0" borderId="68" xfId="0" applyNumberFormat="1" applyFont="1" applyFill="1" applyBorder="1" applyAlignment="1">
      <alignment horizontal="left" vertical="top" wrapText="1"/>
    </xf>
    <xf numFmtId="167" fontId="4" fillId="0" borderId="76" xfId="0" applyNumberFormat="1" applyFont="1" applyFill="1" applyBorder="1" applyAlignment="1">
      <alignment horizontal="center" vertical="center" wrapText="1"/>
    </xf>
    <xf numFmtId="164" fontId="13" fillId="2" borderId="115" xfId="0" applyNumberFormat="1" applyFont="1" applyFill="1" applyBorder="1"/>
    <xf numFmtId="164" fontId="13" fillId="2" borderId="116" xfId="0" applyNumberFormat="1" applyFont="1" applyFill="1" applyBorder="1"/>
    <xf numFmtId="2" fontId="13" fillId="2" borderId="76" xfId="0" applyNumberFormat="1" applyFont="1" applyFill="1" applyBorder="1"/>
    <xf numFmtId="2" fontId="13" fillId="2" borderId="2" xfId="0" applyNumberFormat="1" applyFont="1" applyFill="1" applyBorder="1"/>
    <xf numFmtId="2" fontId="13" fillId="2" borderId="72" xfId="0" applyNumberFormat="1" applyFont="1" applyFill="1" applyBorder="1"/>
    <xf numFmtId="2" fontId="13" fillId="2" borderId="59" xfId="0" applyNumberFormat="1" applyFont="1" applyFill="1" applyBorder="1"/>
    <xf numFmtId="2" fontId="13" fillId="2" borderId="85" xfId="0" applyNumberFormat="1" applyFont="1" applyFill="1" applyBorder="1"/>
    <xf numFmtId="167" fontId="20" fillId="6" borderId="69" xfId="0" applyNumberFormat="1" applyFont="1" applyFill="1" applyBorder="1" applyAlignment="1">
      <alignment horizontal="left" vertical="top" wrapText="1"/>
    </xf>
    <xf numFmtId="167" fontId="6" fillId="6" borderId="20" xfId="0" applyNumberFormat="1" applyFont="1" applyFill="1" applyBorder="1" applyAlignment="1">
      <alignment horizontal="left" vertical="top" wrapText="1"/>
    </xf>
    <xf numFmtId="2" fontId="13" fillId="2" borderId="79" xfId="0" applyNumberFormat="1" applyFont="1" applyFill="1" applyBorder="1"/>
    <xf numFmtId="167" fontId="20" fillId="6" borderId="45" xfId="0" applyNumberFormat="1" applyFont="1" applyFill="1" applyBorder="1" applyAlignment="1">
      <alignment horizontal="left" vertical="top" wrapText="1"/>
    </xf>
    <xf numFmtId="167" fontId="6" fillId="6" borderId="94" xfId="0" applyNumberFormat="1" applyFont="1" applyFill="1" applyBorder="1" applyAlignment="1">
      <alignment horizontal="left" vertical="top" wrapText="1"/>
    </xf>
    <xf numFmtId="167" fontId="6" fillId="6" borderId="52" xfId="0" applyNumberFormat="1" applyFont="1" applyFill="1" applyBorder="1" applyAlignment="1">
      <alignment horizontal="left" vertical="top" wrapText="1"/>
    </xf>
    <xf numFmtId="167" fontId="6" fillId="6" borderId="90" xfId="0" applyNumberFormat="1" applyFont="1" applyFill="1" applyBorder="1" applyAlignment="1">
      <alignment horizontal="left" vertical="top" wrapText="1"/>
    </xf>
    <xf numFmtId="164" fontId="41" fillId="5" borderId="0" xfId="0" applyNumberFormat="1" applyFont="1" applyFill="1" applyAlignment="1"/>
    <xf numFmtId="0" fontId="41" fillId="5" borderId="0" xfId="0" applyFont="1" applyFill="1"/>
    <xf numFmtId="0" fontId="14" fillId="9" borderId="0" xfId="0" applyFont="1" applyFill="1" applyAlignment="1">
      <alignment horizontal="center"/>
    </xf>
    <xf numFmtId="0" fontId="13" fillId="9" borderId="0" xfId="0" applyFont="1" applyFill="1"/>
    <xf numFmtId="0" fontId="13" fillId="9" borderId="0" xfId="0" applyFont="1" applyFill="1" applyAlignment="1">
      <alignment horizontal="center"/>
    </xf>
    <xf numFmtId="165" fontId="13" fillId="9" borderId="0" xfId="0" applyNumberFormat="1" applyFont="1" applyFill="1" applyAlignment="1">
      <alignment horizontal="center"/>
    </xf>
    <xf numFmtId="164" fontId="13" fillId="9" borderId="0" xfId="0" applyNumberFormat="1" applyFont="1" applyFill="1"/>
    <xf numFmtId="0" fontId="13" fillId="0" borderId="71" xfId="0" applyFont="1" applyBorder="1" applyAlignment="1">
      <alignment horizontal="center"/>
    </xf>
    <xf numFmtId="14" fontId="0" fillId="13" borderId="60" xfId="0" applyNumberFormat="1" applyFill="1" applyBorder="1" applyAlignment="1">
      <alignment horizontal="center" vertical="center"/>
    </xf>
    <xf numFmtId="0" fontId="0" fillId="13" borderId="60" xfId="0" applyFill="1" applyBorder="1" applyAlignment="1">
      <alignment horizontal="center" vertical="center"/>
    </xf>
    <xf numFmtId="0" fontId="13" fillId="3" borderId="62" xfId="0" applyFont="1" applyFill="1" applyBorder="1"/>
    <xf numFmtId="167" fontId="18" fillId="5" borderId="0" xfId="0" applyNumberFormat="1" applyFont="1" applyFill="1" applyBorder="1" applyAlignment="1">
      <alignment horizontal="left" vertical="top" wrapText="1"/>
    </xf>
    <xf numFmtId="167" fontId="4" fillId="0" borderId="118" xfId="0" applyNumberFormat="1" applyFont="1" applyFill="1" applyBorder="1" applyAlignment="1">
      <alignment horizontal="left" vertical="top" wrapText="1"/>
    </xf>
    <xf numFmtId="167" fontId="18" fillId="5" borderId="93" xfId="0" applyNumberFormat="1" applyFont="1" applyFill="1" applyBorder="1" applyAlignment="1">
      <alignment horizontal="left" vertical="top" wrapText="1"/>
    </xf>
    <xf numFmtId="168" fontId="13" fillId="2" borderId="118" xfId="0" applyNumberFormat="1" applyFont="1" applyFill="1" applyBorder="1"/>
    <xf numFmtId="0" fontId="13" fillId="3" borderId="117" xfId="0" applyFont="1" applyFill="1" applyBorder="1"/>
    <xf numFmtId="168" fontId="13" fillId="2" borderId="70" xfId="0" applyNumberFormat="1" applyFont="1" applyFill="1" applyBorder="1"/>
    <xf numFmtId="0" fontId="33" fillId="0" borderId="8" xfId="0" applyFont="1" applyBorder="1"/>
    <xf numFmtId="0" fontId="0" fillId="0" borderId="22" xfId="0" applyBorder="1"/>
    <xf numFmtId="0" fontId="0" fillId="0" borderId="8" xfId="0" applyBorder="1"/>
    <xf numFmtId="170" fontId="13" fillId="2" borderId="2" xfId="0" applyNumberFormat="1" applyFont="1" applyFill="1" applyBorder="1"/>
    <xf numFmtId="170" fontId="13" fillId="2" borderId="6" xfId="0" applyNumberFormat="1" applyFont="1" applyFill="1" applyBorder="1"/>
    <xf numFmtId="170" fontId="13" fillId="2" borderId="1" xfId="0" applyNumberFormat="1" applyFont="1" applyFill="1" applyBorder="1"/>
    <xf numFmtId="170" fontId="13" fillId="2" borderId="31" xfId="0" applyNumberFormat="1" applyFont="1" applyFill="1" applyBorder="1"/>
    <xf numFmtId="170" fontId="13" fillId="2" borderId="3" xfId="0" applyNumberFormat="1" applyFont="1" applyFill="1" applyBorder="1"/>
    <xf numFmtId="170" fontId="13" fillId="2" borderId="36" xfId="0" applyNumberFormat="1" applyFont="1" applyFill="1" applyBorder="1"/>
    <xf numFmtId="170" fontId="13" fillId="2" borderId="35" xfId="0" applyNumberFormat="1" applyFont="1" applyFill="1" applyBorder="1"/>
    <xf numFmtId="170" fontId="13" fillId="2" borderId="8" xfId="0" applyNumberFormat="1" applyFont="1" applyFill="1" applyBorder="1"/>
    <xf numFmtId="170" fontId="13" fillId="2" borderId="23" xfId="0" applyNumberFormat="1" applyFont="1" applyFill="1" applyBorder="1"/>
    <xf numFmtId="170" fontId="13" fillId="2" borderId="76" xfId="0" applyNumberFormat="1" applyFont="1" applyFill="1" applyBorder="1"/>
    <xf numFmtId="170" fontId="13" fillId="2" borderId="27" xfId="0" applyNumberFormat="1" applyFont="1" applyFill="1" applyBorder="1"/>
    <xf numFmtId="170" fontId="13" fillId="2" borderId="14" xfId="0" applyNumberFormat="1" applyFont="1" applyFill="1" applyBorder="1"/>
    <xf numFmtId="170" fontId="13" fillId="2" borderId="61" xfId="0" applyNumberFormat="1" applyFont="1" applyFill="1" applyBorder="1"/>
    <xf numFmtId="167" fontId="4" fillId="0" borderId="119" xfId="0" applyNumberFormat="1" applyFont="1" applyFill="1" applyBorder="1" applyAlignment="1">
      <alignment horizontal="left" vertical="top" wrapText="1"/>
    </xf>
    <xf numFmtId="170" fontId="13" fillId="2" borderId="41" xfId="0" applyNumberFormat="1" applyFont="1" applyFill="1" applyBorder="1"/>
    <xf numFmtId="165" fontId="13" fillId="0" borderId="17" xfId="0" applyNumberFormat="1" applyFont="1" applyBorder="1" applyAlignment="1">
      <alignment horizontal="center"/>
    </xf>
    <xf numFmtId="170" fontId="13" fillId="2" borderId="17" xfId="0" applyNumberFormat="1" applyFont="1" applyFill="1" applyBorder="1"/>
    <xf numFmtId="164" fontId="13" fillId="2" borderId="1" xfId="0" applyNumberFormat="1" applyFont="1" applyFill="1" applyBorder="1"/>
    <xf numFmtId="164" fontId="13" fillId="2" borderId="31" xfId="0" applyNumberFormat="1" applyFont="1" applyFill="1" applyBorder="1"/>
    <xf numFmtId="171" fontId="13" fillId="2" borderId="2" xfId="0" applyNumberFormat="1" applyFont="1" applyFill="1" applyBorder="1"/>
    <xf numFmtId="171" fontId="13" fillId="2" borderId="1" xfId="0" applyNumberFormat="1" applyFont="1" applyFill="1" applyBorder="1"/>
    <xf numFmtId="171" fontId="13" fillId="2" borderId="108" xfId="0" applyNumberFormat="1" applyFont="1" applyFill="1" applyBorder="1"/>
    <xf numFmtId="171" fontId="13" fillId="2" borderId="112" xfId="0" applyNumberFormat="1" applyFont="1" applyFill="1" applyBorder="1"/>
    <xf numFmtId="165" fontId="13" fillId="3" borderId="43" xfId="0" applyNumberFormat="1" applyFont="1" applyFill="1" applyBorder="1" applyAlignment="1"/>
    <xf numFmtId="164" fontId="13" fillId="3" borderId="43" xfId="0" applyNumberFormat="1" applyFont="1" applyFill="1" applyBorder="1" applyAlignment="1"/>
    <xf numFmtId="164" fontId="13" fillId="4" borderId="8" xfId="0" applyNumberFormat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2" fontId="10" fillId="6" borderId="76" xfId="0" applyNumberFormat="1" applyFont="1" applyFill="1" applyBorder="1" applyAlignment="1">
      <alignment horizontal="center" vertical="center" wrapText="1"/>
    </xf>
    <xf numFmtId="2" fontId="10" fillId="6" borderId="2" xfId="0" applyNumberFormat="1" applyFont="1" applyFill="1" applyBorder="1" applyAlignment="1">
      <alignment horizontal="center" vertical="center" wrapText="1"/>
    </xf>
    <xf numFmtId="2" fontId="10" fillId="6" borderId="72" xfId="0" applyNumberFormat="1" applyFont="1" applyFill="1" applyBorder="1" applyAlignment="1">
      <alignment horizontal="center" vertical="center" wrapText="1"/>
    </xf>
    <xf numFmtId="2" fontId="10" fillId="6" borderId="59" xfId="0" applyNumberFormat="1" applyFont="1" applyFill="1" applyBorder="1" applyAlignment="1">
      <alignment horizontal="center" vertical="center" wrapText="1"/>
    </xf>
    <xf numFmtId="2" fontId="10" fillId="6" borderId="85" xfId="0" applyNumberFormat="1" applyFont="1" applyFill="1" applyBorder="1" applyAlignment="1">
      <alignment horizontal="center" vertical="center" wrapText="1"/>
    </xf>
    <xf numFmtId="2" fontId="10" fillId="6" borderId="17" xfId="0" applyNumberFormat="1" applyFont="1" applyFill="1" applyBorder="1" applyAlignment="1">
      <alignment horizontal="center" vertical="center" wrapText="1"/>
    </xf>
    <xf numFmtId="2" fontId="13" fillId="0" borderId="0" xfId="0" applyNumberFormat="1" applyFont="1"/>
    <xf numFmtId="0" fontId="15" fillId="10" borderId="0" xfId="0" applyFont="1" applyFill="1" applyAlignment="1">
      <alignment horizontal="left"/>
    </xf>
    <xf numFmtId="0" fontId="14" fillId="4" borderId="2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67" fontId="7" fillId="6" borderId="3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76" xfId="0" applyNumberFormat="1" applyFont="1" applyFill="1" applyBorder="1" applyAlignment="1">
      <alignment horizontal="left" vertical="top" wrapText="1"/>
    </xf>
    <xf numFmtId="167" fontId="7" fillId="0" borderId="76" xfId="0" applyNumberFormat="1" applyFont="1" applyFill="1" applyBorder="1" applyAlignment="1">
      <alignment horizontal="center" vertical="center" wrapText="1"/>
    </xf>
    <xf numFmtId="167" fontId="7" fillId="0" borderId="27" xfId="0" applyNumberFormat="1" applyFont="1" applyFill="1" applyBorder="1" applyAlignment="1">
      <alignment horizontal="center" vertical="center" wrapText="1"/>
    </xf>
    <xf numFmtId="167" fontId="7" fillId="0" borderId="59" xfId="0" applyNumberFormat="1" applyFont="1" applyFill="1" applyBorder="1" applyAlignment="1">
      <alignment horizontal="left" vertical="top" wrapText="1"/>
    </xf>
    <xf numFmtId="167" fontId="39" fillId="0" borderId="68" xfId="0" applyNumberFormat="1" applyFont="1" applyFill="1" applyBorder="1" applyAlignment="1">
      <alignment horizontal="left" vertical="top" wrapText="1"/>
    </xf>
    <xf numFmtId="164" fontId="39" fillId="2" borderId="115" xfId="0" applyNumberFormat="1" applyFont="1" applyFill="1" applyBorder="1"/>
    <xf numFmtId="164" fontId="39" fillId="2" borderId="116" xfId="0" applyNumberFormat="1" applyFont="1" applyFill="1" applyBorder="1"/>
    <xf numFmtId="164" fontId="39" fillId="2" borderId="76" xfId="0" applyNumberFormat="1" applyFont="1" applyFill="1" applyBorder="1"/>
    <xf numFmtId="164" fontId="39" fillId="2" borderId="91" xfId="0" applyNumberFormat="1" applyFont="1" applyFill="1" applyBorder="1"/>
    <xf numFmtId="2" fontId="39" fillId="2" borderId="76" xfId="0" applyNumberFormat="1" applyFont="1" applyFill="1" applyBorder="1"/>
    <xf numFmtId="0" fontId="39" fillId="3" borderId="104" xfId="0" applyFont="1" applyFill="1" applyBorder="1"/>
    <xf numFmtId="167" fontId="7" fillId="6" borderId="20" xfId="0" applyNumberFormat="1" applyFont="1" applyFill="1" applyBorder="1" applyAlignment="1">
      <alignment horizontal="left" vertical="top" wrapText="1"/>
    </xf>
    <xf numFmtId="164" fontId="39" fillId="2" borderId="2" xfId="0" applyNumberFormat="1" applyFont="1" applyFill="1" applyBorder="1"/>
    <xf numFmtId="164" fontId="39" fillId="2" borderId="110" xfId="0" applyNumberFormat="1" applyFont="1" applyFill="1" applyBorder="1"/>
    <xf numFmtId="164" fontId="39" fillId="2" borderId="9" xfId="0" applyNumberFormat="1" applyFont="1" applyFill="1" applyBorder="1"/>
    <xf numFmtId="164" fontId="39" fillId="2" borderId="33" xfId="0" applyNumberFormat="1" applyFont="1" applyFill="1" applyBorder="1"/>
    <xf numFmtId="2" fontId="39" fillId="2" borderId="2" xfId="0" applyNumberFormat="1" applyFont="1" applyFill="1" applyBorder="1"/>
    <xf numFmtId="0" fontId="39" fillId="3" borderId="16" xfId="0" applyFont="1" applyFill="1" applyBorder="1"/>
    <xf numFmtId="167" fontId="7" fillId="6" borderId="120" xfId="0" applyNumberFormat="1" applyFont="1" applyFill="1" applyBorder="1" applyAlignment="1">
      <alignment horizontal="left" vertical="top" wrapText="1"/>
    </xf>
    <xf numFmtId="164" fontId="39" fillId="2" borderId="72" xfId="0" applyNumberFormat="1" applyFont="1" applyFill="1" applyBorder="1"/>
    <xf numFmtId="164" fontId="39" fillId="2" borderId="78" xfId="0" applyNumberFormat="1" applyFont="1" applyFill="1" applyBorder="1"/>
    <xf numFmtId="164" fontId="39" fillId="2" borderId="81" xfId="0" applyNumberFormat="1" applyFont="1" applyFill="1" applyBorder="1"/>
    <xf numFmtId="2" fontId="39" fillId="2" borderId="72" xfId="0" applyNumberFormat="1" applyFont="1" applyFill="1" applyBorder="1"/>
    <xf numFmtId="0" fontId="39" fillId="3" borderId="84" xfId="0" applyFont="1" applyFill="1" applyBorder="1"/>
    <xf numFmtId="167" fontId="7" fillId="6" borderId="52" xfId="0" applyNumberFormat="1" applyFont="1" applyFill="1" applyBorder="1" applyAlignment="1">
      <alignment horizontal="left" vertical="top" wrapText="1"/>
    </xf>
    <xf numFmtId="164" fontId="39" fillId="2" borderId="59" xfId="0" applyNumberFormat="1" applyFont="1" applyFill="1" applyBorder="1"/>
    <xf numFmtId="164" fontId="39" fillId="2" borderId="64" xfId="0" applyNumberFormat="1" applyFont="1" applyFill="1" applyBorder="1"/>
    <xf numFmtId="164" fontId="39" fillId="2" borderId="65" xfId="0" applyNumberFormat="1" applyFont="1" applyFill="1" applyBorder="1"/>
    <xf numFmtId="2" fontId="39" fillId="2" borderId="59" xfId="0" applyNumberFormat="1" applyFont="1" applyFill="1" applyBorder="1"/>
    <xf numFmtId="0" fontId="39" fillId="3" borderId="113" xfId="0" applyFont="1" applyFill="1" applyBorder="1"/>
    <xf numFmtId="167" fontId="7" fillId="0" borderId="74" xfId="0" applyNumberFormat="1" applyFont="1" applyFill="1" applyBorder="1" applyAlignment="1">
      <alignment horizontal="left" vertical="top" wrapText="1"/>
    </xf>
    <xf numFmtId="167" fontId="7" fillId="0" borderId="70" xfId="0" applyNumberFormat="1" applyFont="1" applyFill="1" applyBorder="1" applyAlignment="1">
      <alignment horizontal="left" vertical="top" wrapText="1"/>
    </xf>
    <xf numFmtId="167" fontId="6" fillId="6" borderId="69" xfId="0" applyNumberFormat="1" applyFont="1" applyFill="1" applyBorder="1" applyAlignment="1">
      <alignment horizontal="left" vertical="top" wrapText="1"/>
    </xf>
    <xf numFmtId="0" fontId="34" fillId="10" borderId="0" xfId="0" applyFont="1" applyFill="1" applyBorder="1"/>
    <xf numFmtId="0" fontId="0" fillId="0" borderId="65" xfId="0" applyBorder="1"/>
    <xf numFmtId="0" fontId="14" fillId="4" borderId="2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67" fontId="7" fillId="0" borderId="76" xfId="0" applyNumberFormat="1" applyFont="1" applyFill="1" applyBorder="1" applyAlignment="1">
      <alignment horizontal="center" vertical="top" wrapText="1"/>
    </xf>
    <xf numFmtId="167" fontId="7" fillId="0" borderId="59" xfId="0" applyNumberFormat="1" applyFont="1" applyFill="1" applyBorder="1" applyAlignment="1">
      <alignment horizontal="center" vertical="top" wrapText="1"/>
    </xf>
    <xf numFmtId="167" fontId="7" fillId="0" borderId="78" xfId="0" applyNumberFormat="1" applyFont="1" applyFill="1" applyBorder="1" applyAlignment="1">
      <alignment horizontal="center" vertical="center" wrapText="1"/>
    </xf>
    <xf numFmtId="167" fontId="7" fillId="0" borderId="59" xfId="0" applyNumberFormat="1" applyFont="1" applyFill="1" applyBorder="1" applyAlignment="1">
      <alignment horizontal="center" vertical="center" wrapText="1"/>
    </xf>
    <xf numFmtId="167" fontId="4" fillId="0" borderId="72" xfId="0" applyNumberFormat="1" applyFont="1" applyFill="1" applyBorder="1" applyAlignment="1">
      <alignment horizontal="center" vertical="center" wrapText="1"/>
    </xf>
    <xf numFmtId="167" fontId="7" fillId="0" borderId="70" xfId="0" applyNumberFormat="1" applyFont="1" applyFill="1" applyBorder="1" applyAlignment="1">
      <alignment horizontal="center" vertical="center" wrapText="1"/>
    </xf>
    <xf numFmtId="167" fontId="7" fillId="0" borderId="74" xfId="0" applyNumberFormat="1" applyFont="1" applyFill="1" applyBorder="1" applyAlignment="1">
      <alignment horizontal="center" vertical="center" wrapText="1"/>
    </xf>
    <xf numFmtId="167" fontId="7" fillId="0" borderId="79" xfId="0" applyNumberFormat="1" applyFont="1" applyFill="1" applyBorder="1" applyAlignment="1">
      <alignment horizontal="center" vertical="center" wrapText="1"/>
    </xf>
    <xf numFmtId="167" fontId="4" fillId="0" borderId="85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/>
    <xf numFmtId="167" fontId="20" fillId="6" borderId="52" xfId="0" applyNumberFormat="1" applyFont="1" applyFill="1" applyBorder="1" applyAlignment="1">
      <alignment horizontal="left" vertical="top" wrapText="1"/>
    </xf>
    <xf numFmtId="164" fontId="13" fillId="2" borderId="121" xfId="0" applyNumberFormat="1" applyFont="1" applyFill="1" applyBorder="1"/>
    <xf numFmtId="164" fontId="13" fillId="2" borderId="124" xfId="0" applyNumberFormat="1" applyFont="1" applyFill="1" applyBorder="1"/>
    <xf numFmtId="167" fontId="4" fillId="0" borderId="78" xfId="0" applyNumberFormat="1" applyFont="1" applyFill="1" applyBorder="1" applyAlignment="1">
      <alignment horizontal="center" vertical="center" wrapText="1"/>
    </xf>
    <xf numFmtId="167" fontId="4" fillId="0" borderId="64" xfId="0" applyNumberFormat="1" applyFont="1" applyFill="1" applyBorder="1" applyAlignment="1">
      <alignment horizontal="center" vertical="center" wrapText="1"/>
    </xf>
    <xf numFmtId="167" fontId="4" fillId="0" borderId="118" xfId="0" applyNumberFormat="1" applyFont="1" applyFill="1" applyBorder="1" applyAlignment="1">
      <alignment horizontal="center" vertical="center" wrapText="1"/>
    </xf>
    <xf numFmtId="167" fontId="7" fillId="0" borderId="102" xfId="0" applyNumberFormat="1" applyFont="1" applyFill="1" applyBorder="1" applyAlignment="1">
      <alignment horizontal="center" vertical="center" wrapText="1"/>
    </xf>
    <xf numFmtId="167" fontId="7" fillId="0" borderId="64" xfId="0" applyNumberFormat="1" applyFont="1" applyFill="1" applyBorder="1" applyAlignment="1">
      <alignment horizontal="center" vertical="center" wrapText="1"/>
    </xf>
    <xf numFmtId="167" fontId="7" fillId="0" borderId="118" xfId="0" applyNumberFormat="1" applyFont="1" applyFill="1" applyBorder="1" applyAlignment="1">
      <alignment horizontal="center" vertical="center" wrapText="1"/>
    </xf>
    <xf numFmtId="167" fontId="4" fillId="0" borderId="102" xfId="0" applyNumberFormat="1" applyFont="1" applyFill="1" applyBorder="1" applyAlignment="1">
      <alignment horizontal="center" vertical="center" wrapText="1"/>
    </xf>
    <xf numFmtId="167" fontId="6" fillId="6" borderId="44" xfId="0" applyNumberFormat="1" applyFont="1" applyFill="1" applyBorder="1" applyAlignment="1">
      <alignment horizontal="left" vertical="top" wrapText="1"/>
    </xf>
    <xf numFmtId="167" fontId="6" fillId="6" borderId="80" xfId="0" applyNumberFormat="1" applyFont="1" applyFill="1" applyBorder="1" applyAlignment="1">
      <alignment horizontal="left" vertical="top" wrapText="1"/>
    </xf>
    <xf numFmtId="167" fontId="20" fillId="6" borderId="123" xfId="0" applyNumberFormat="1" applyFont="1" applyFill="1" applyBorder="1" applyAlignment="1">
      <alignment horizontal="left" vertical="top" wrapText="1"/>
    </xf>
    <xf numFmtId="164" fontId="13" fillId="2" borderId="93" xfId="0" applyNumberFormat="1" applyFont="1" applyFill="1" applyBorder="1"/>
    <xf numFmtId="0" fontId="13" fillId="3" borderId="125" xfId="0" applyFont="1" applyFill="1" applyBorder="1"/>
    <xf numFmtId="164" fontId="13" fillId="2" borderId="94" xfId="0" applyNumberFormat="1" applyFont="1" applyFill="1" applyBorder="1"/>
    <xf numFmtId="165" fontId="7" fillId="6" borderId="76" xfId="0" applyNumberFormat="1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165" fontId="7" fillId="6" borderId="72" xfId="0" applyNumberFormat="1" applyFont="1" applyFill="1" applyBorder="1" applyAlignment="1">
      <alignment horizontal="center" vertical="center" wrapText="1"/>
    </xf>
    <xf numFmtId="165" fontId="7" fillId="6" borderId="59" xfId="0" applyNumberFormat="1" applyFont="1" applyFill="1" applyBorder="1" applyAlignment="1">
      <alignment horizontal="center" vertical="center" wrapText="1"/>
    </xf>
    <xf numFmtId="165" fontId="10" fillId="6" borderId="85" xfId="0" applyNumberFormat="1" applyFont="1" applyFill="1" applyBorder="1" applyAlignment="1">
      <alignment horizontal="center" vertical="center" wrapText="1"/>
    </xf>
    <xf numFmtId="165" fontId="10" fillId="6" borderId="72" xfId="0" applyNumberFormat="1" applyFont="1" applyFill="1" applyBorder="1" applyAlignment="1">
      <alignment horizontal="center" vertical="center" wrapText="1"/>
    </xf>
    <xf numFmtId="165" fontId="10" fillId="6" borderId="17" xfId="0" applyNumberFormat="1" applyFont="1" applyFill="1" applyBorder="1" applyAlignment="1">
      <alignment horizontal="center" vertical="center" wrapText="1"/>
    </xf>
    <xf numFmtId="165" fontId="0" fillId="4" borderId="8" xfId="0" applyNumberFormat="1" applyFill="1" applyBorder="1" applyAlignment="1">
      <alignment horizontal="center"/>
    </xf>
    <xf numFmtId="165" fontId="10" fillId="6" borderId="96" xfId="0" applyNumberFormat="1" applyFont="1" applyFill="1" applyBorder="1" applyAlignment="1">
      <alignment horizontal="center" vertical="center" wrapText="1"/>
    </xf>
    <xf numFmtId="165" fontId="10" fillId="6" borderId="120" xfId="0" applyNumberFormat="1" applyFont="1" applyFill="1" applyBorder="1" applyAlignment="1">
      <alignment horizontal="center" vertical="center" wrapText="1"/>
    </xf>
    <xf numFmtId="165" fontId="10" fillId="6" borderId="64" xfId="0" applyNumberFormat="1" applyFont="1" applyFill="1" applyBorder="1" applyAlignment="1">
      <alignment horizontal="center" vertical="center" wrapText="1"/>
    </xf>
    <xf numFmtId="165" fontId="10" fillId="6" borderId="122" xfId="0" applyNumberFormat="1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67" fontId="39" fillId="0" borderId="68" xfId="0" applyNumberFormat="1" applyFont="1" applyFill="1" applyBorder="1" applyAlignment="1">
      <alignment horizontal="center" vertical="center" wrapText="1"/>
    </xf>
    <xf numFmtId="167" fontId="7" fillId="6" borderId="20" xfId="0" applyNumberFormat="1" applyFont="1" applyFill="1" applyBorder="1" applyAlignment="1">
      <alignment horizontal="center" vertical="center" wrapText="1"/>
    </xf>
    <xf numFmtId="167" fontId="7" fillId="6" borderId="120" xfId="0" applyNumberFormat="1" applyFont="1" applyFill="1" applyBorder="1" applyAlignment="1">
      <alignment horizontal="center" vertical="center" wrapText="1"/>
    </xf>
    <xf numFmtId="167" fontId="7" fillId="6" borderId="52" xfId="0" applyNumberFormat="1" applyFont="1" applyFill="1" applyBorder="1" applyAlignment="1">
      <alignment horizontal="center" vertical="center" wrapText="1"/>
    </xf>
    <xf numFmtId="167" fontId="6" fillId="6" borderId="90" xfId="0" applyNumberFormat="1" applyFont="1" applyFill="1" applyBorder="1" applyAlignment="1">
      <alignment horizontal="center" vertical="center" wrapText="1"/>
    </xf>
    <xf numFmtId="167" fontId="6" fillId="6" borderId="69" xfId="0" applyNumberFormat="1" applyFont="1" applyFill="1" applyBorder="1" applyAlignment="1">
      <alignment horizontal="center" vertical="center" wrapText="1"/>
    </xf>
    <xf numFmtId="167" fontId="20" fillId="6" borderId="45" xfId="0" applyNumberFormat="1" applyFont="1" applyFill="1" applyBorder="1" applyAlignment="1">
      <alignment horizontal="center" vertical="center" wrapText="1"/>
    </xf>
    <xf numFmtId="167" fontId="6" fillId="6" borderId="80" xfId="0" applyNumberFormat="1" applyFont="1" applyFill="1" applyBorder="1" applyAlignment="1">
      <alignment horizontal="center" vertical="center" wrapText="1"/>
    </xf>
    <xf numFmtId="167" fontId="6" fillId="6" borderId="52" xfId="0" applyNumberFormat="1" applyFont="1" applyFill="1" applyBorder="1" applyAlignment="1">
      <alignment horizontal="center" vertical="center" wrapText="1"/>
    </xf>
    <xf numFmtId="165" fontId="10" fillId="6" borderId="59" xfId="0" applyNumberFormat="1" applyFont="1" applyFill="1" applyBorder="1" applyAlignment="1">
      <alignment horizontal="center" vertical="center" wrapText="1"/>
    </xf>
    <xf numFmtId="167" fontId="4" fillId="0" borderId="74" xfId="0" applyNumberFormat="1" applyFont="1" applyFill="1" applyBorder="1" applyAlignment="1">
      <alignment horizontal="center" vertical="center" wrapText="1"/>
    </xf>
    <xf numFmtId="2" fontId="13" fillId="2" borderId="17" xfId="0" applyNumberFormat="1" applyFont="1" applyFill="1" applyBorder="1"/>
    <xf numFmtId="167" fontId="6" fillId="6" borderId="100" xfId="0" applyNumberFormat="1" applyFont="1" applyFill="1" applyBorder="1" applyAlignment="1">
      <alignment horizontal="center" vertical="center" wrapText="1"/>
    </xf>
    <xf numFmtId="165" fontId="10" fillId="6" borderId="74" xfId="0" applyNumberFormat="1" applyFont="1" applyFill="1" applyBorder="1" applyAlignment="1">
      <alignment horizontal="center" vertical="center" wrapText="1"/>
    </xf>
    <xf numFmtId="164" fontId="13" fillId="2" borderId="98" xfId="0" applyNumberFormat="1" applyFont="1" applyFill="1" applyBorder="1"/>
    <xf numFmtId="167" fontId="4" fillId="0" borderId="59" xfId="0" applyNumberFormat="1" applyFont="1" applyFill="1" applyBorder="1" applyAlignment="1">
      <alignment horizontal="center" vertical="center" wrapText="1"/>
    </xf>
    <xf numFmtId="2" fontId="13" fillId="2" borderId="74" xfId="0" applyNumberFormat="1" applyFont="1" applyFill="1" applyBorder="1"/>
    <xf numFmtId="0" fontId="13" fillId="3" borderId="81" xfId="0" applyFont="1" applyFill="1" applyBorder="1"/>
    <xf numFmtId="167" fontId="4" fillId="0" borderId="3" xfId="0" applyNumberFormat="1" applyFont="1" applyFill="1" applyBorder="1" applyAlignment="1">
      <alignment horizontal="center" vertical="center" wrapText="1"/>
    </xf>
    <xf numFmtId="165" fontId="10" fillId="6" borderId="79" xfId="0" applyNumberFormat="1" applyFont="1" applyFill="1" applyBorder="1" applyAlignment="1">
      <alignment horizontal="center" vertical="center" wrapText="1"/>
    </xf>
    <xf numFmtId="164" fontId="13" fillId="2" borderId="118" xfId="0" applyNumberFormat="1" applyFont="1" applyFill="1" applyBorder="1"/>
    <xf numFmtId="0" fontId="13" fillId="3" borderId="126" xfId="0" applyFont="1" applyFill="1" applyBorder="1"/>
    <xf numFmtId="167" fontId="6" fillId="6" borderId="82" xfId="0" applyNumberFormat="1" applyFont="1" applyFill="1" applyBorder="1" applyAlignment="1">
      <alignment horizontal="center" vertical="center" wrapText="1"/>
    </xf>
    <xf numFmtId="167" fontId="4" fillId="0" borderId="79" xfId="0" applyNumberFormat="1" applyFont="1" applyFill="1" applyBorder="1" applyAlignment="1">
      <alignment horizontal="center" vertical="center" wrapText="1"/>
    </xf>
    <xf numFmtId="164" fontId="39" fillId="2" borderId="79" xfId="0" applyNumberFormat="1" applyFont="1" applyFill="1" applyBorder="1"/>
    <xf numFmtId="164" fontId="39" fillId="2" borderId="74" xfId="0" applyNumberFormat="1" applyFont="1" applyFill="1" applyBorder="1"/>
    <xf numFmtId="164" fontId="39" fillId="2" borderId="61" xfId="0" applyNumberFormat="1" applyFont="1" applyFill="1" applyBorder="1"/>
    <xf numFmtId="0" fontId="13" fillId="2" borderId="36" xfId="0" applyNumberFormat="1" applyFont="1" applyFill="1" applyBorder="1" applyAlignment="1">
      <alignment horizontal="center" vertical="center" wrapText="1"/>
    </xf>
    <xf numFmtId="170" fontId="13" fillId="2" borderId="127" xfId="0" applyNumberFormat="1" applyFont="1" applyFill="1" applyBorder="1"/>
    <xf numFmtId="0" fontId="38" fillId="10" borderId="0" xfId="1" applyFont="1" applyFill="1" applyBorder="1" applyAlignment="1">
      <alignment horizontal="center"/>
    </xf>
    <xf numFmtId="0" fontId="37" fillId="10" borderId="51" xfId="1" applyFont="1" applyFill="1" applyBorder="1" applyAlignment="1">
      <alignment horizontal="center" vertical="center"/>
    </xf>
    <xf numFmtId="0" fontId="37" fillId="10" borderId="0" xfId="1" applyFont="1" applyFill="1" applyBorder="1" applyAlignment="1">
      <alignment horizontal="center" vertical="center"/>
    </xf>
    <xf numFmtId="0" fontId="11" fillId="11" borderId="51" xfId="0" applyFont="1" applyFill="1" applyBorder="1" applyAlignment="1">
      <alignment horizontal="center" vertical="center"/>
    </xf>
    <xf numFmtId="0" fontId="2" fillId="12" borderId="51" xfId="0" applyFont="1" applyFill="1" applyBorder="1" applyAlignment="1">
      <alignment horizontal="left" vertical="center"/>
    </xf>
    <xf numFmtId="0" fontId="35" fillId="10" borderId="0" xfId="0" applyFont="1" applyFill="1" applyBorder="1" applyAlignment="1">
      <alignment horizontal="center" vertical="center" wrapText="1"/>
    </xf>
    <xf numFmtId="0" fontId="42" fillId="10" borderId="51" xfId="1" applyFont="1" applyFill="1" applyBorder="1" applyAlignment="1">
      <alignment horizontal="center" vertical="center"/>
    </xf>
    <xf numFmtId="0" fontId="42" fillId="10" borderId="0" xfId="1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center" vertical="center"/>
    </xf>
    <xf numFmtId="0" fontId="11" fillId="11" borderId="62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left" vertical="center"/>
    </xf>
    <xf numFmtId="0" fontId="2" fillId="12" borderId="62" xfId="0" applyFont="1" applyFill="1" applyBorder="1" applyAlignment="1">
      <alignment horizontal="left" vertical="center"/>
    </xf>
    <xf numFmtId="0" fontId="2" fillId="12" borderId="49" xfId="0" applyFont="1" applyFill="1" applyBorder="1" applyAlignment="1">
      <alignment horizontal="left" vertical="center"/>
    </xf>
    <xf numFmtId="0" fontId="2" fillId="12" borderId="25" xfId="0" applyFont="1" applyFill="1" applyBorder="1" applyAlignment="1">
      <alignment horizontal="left" vertical="center"/>
    </xf>
    <xf numFmtId="0" fontId="2" fillId="12" borderId="50" xfId="0" applyFont="1" applyFill="1" applyBorder="1" applyAlignment="1">
      <alignment horizontal="left" vertical="center"/>
    </xf>
    <xf numFmtId="167" fontId="12" fillId="8" borderId="22" xfId="1" applyNumberFormat="1" applyFill="1" applyBorder="1" applyAlignment="1">
      <alignment vertical="top"/>
    </xf>
    <xf numFmtId="0" fontId="0" fillId="0" borderId="24" xfId="0" applyBorder="1"/>
    <xf numFmtId="0" fontId="0" fillId="0" borderId="0" xfId="0" applyFont="1" applyAlignment="1">
      <alignment vertical="top" wrapText="1"/>
    </xf>
    <xf numFmtId="0" fontId="0" fillId="6" borderId="0" xfId="0" applyFont="1" applyFill="1" applyAlignment="1">
      <alignment vertical="top" wrapText="1"/>
    </xf>
    <xf numFmtId="2" fontId="13" fillId="2" borderId="6" xfId="0" applyNumberFormat="1" applyFont="1" applyFill="1" applyBorder="1"/>
    <xf numFmtId="2" fontId="13" fillId="2" borderId="41" xfId="0" applyNumberFormat="1" applyFont="1" applyFill="1" applyBorder="1"/>
    <xf numFmtId="2" fontId="13" fillId="2" borderId="3" xfId="0" applyNumberFormat="1" applyFont="1" applyFill="1" applyBorder="1"/>
    <xf numFmtId="2" fontId="13" fillId="2" borderId="108" xfId="0" applyNumberFormat="1" applyFont="1" applyFill="1" applyBorder="1"/>
    <xf numFmtId="0" fontId="14" fillId="4" borderId="8" xfId="0" applyFont="1" applyFill="1" applyBorder="1" applyAlignment="1">
      <alignment horizontal="center" vertical="center"/>
    </xf>
    <xf numFmtId="0" fontId="0" fillId="10" borderId="0" xfId="0" applyFill="1" applyBorder="1"/>
    <xf numFmtId="0" fontId="14" fillId="4" borderId="2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44" fillId="6" borderId="0" xfId="0" applyFont="1" applyFill="1" applyAlignment="1">
      <alignment horizontal="center" vertical="top" wrapText="1"/>
    </xf>
    <xf numFmtId="0" fontId="2" fillId="12" borderId="51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11" fillId="11" borderId="51" xfId="0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center" vertical="center"/>
    </xf>
    <xf numFmtId="0" fontId="11" fillId="11" borderId="62" xfId="0" applyFont="1" applyFill="1" applyBorder="1" applyAlignment="1">
      <alignment horizontal="center" vertical="center"/>
    </xf>
    <xf numFmtId="0" fontId="45" fillId="6" borderId="0" xfId="0" applyFont="1" applyFill="1" applyAlignment="1">
      <alignment horizontal="center" vertical="top" wrapText="1"/>
    </xf>
    <xf numFmtId="0" fontId="0" fillId="6" borderId="0" xfId="0" applyFont="1" applyFill="1" applyAlignment="1">
      <alignment horizontal="center" vertical="top" wrapText="1"/>
    </xf>
    <xf numFmtId="0" fontId="35" fillId="10" borderId="51" xfId="0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4" fillId="4" borderId="49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67" fontId="4" fillId="0" borderId="85" xfId="0" applyNumberFormat="1" applyFont="1" applyFill="1" applyBorder="1" applyAlignment="1">
      <alignment horizontal="center" vertical="top" wrapText="1"/>
    </xf>
    <xf numFmtId="167" fontId="4" fillId="0" borderId="74" xfId="0" applyNumberFormat="1" applyFont="1" applyFill="1" applyBorder="1" applyAlignment="1">
      <alignment horizontal="center" vertical="top" wrapText="1"/>
    </xf>
    <xf numFmtId="167" fontId="7" fillId="0" borderId="14" xfId="0" applyNumberFormat="1" applyFont="1" applyFill="1" applyBorder="1" applyAlignment="1">
      <alignment horizontal="center" vertical="top" wrapText="1"/>
    </xf>
    <xf numFmtId="167" fontId="7" fillId="0" borderId="59" xfId="0" applyNumberFormat="1" applyFont="1" applyFill="1" applyBorder="1" applyAlignment="1">
      <alignment horizontal="center" vertical="top" wrapText="1"/>
    </xf>
    <xf numFmtId="167" fontId="7" fillId="0" borderId="6" xfId="0" applyNumberFormat="1" applyFont="1" applyFill="1" applyBorder="1" applyAlignment="1">
      <alignment horizontal="center" vertical="top" wrapText="1"/>
    </xf>
    <xf numFmtId="167" fontId="4" fillId="0" borderId="14" xfId="0" applyNumberFormat="1" applyFont="1" applyFill="1" applyBorder="1" applyAlignment="1">
      <alignment horizontal="center" vertical="top" wrapText="1"/>
    </xf>
    <xf numFmtId="167" fontId="4" fillId="0" borderId="17" xfId="0" applyNumberFormat="1" applyFont="1" applyFill="1" applyBorder="1" applyAlignment="1">
      <alignment horizontal="center" vertical="top" wrapText="1"/>
    </xf>
    <xf numFmtId="167" fontId="7" fillId="0" borderId="74" xfId="0" applyNumberFormat="1" applyFont="1" applyFill="1" applyBorder="1" applyAlignment="1">
      <alignment horizontal="center" vertical="top" wrapText="1"/>
    </xf>
    <xf numFmtId="167" fontId="4" fillId="0" borderId="59" xfId="0" applyNumberFormat="1" applyFont="1" applyFill="1" applyBorder="1" applyAlignment="1">
      <alignment horizontal="center" vertical="top" wrapText="1"/>
    </xf>
    <xf numFmtId="167" fontId="7" fillId="0" borderId="17" xfId="0" applyNumberFormat="1" applyFont="1" applyFill="1" applyBorder="1" applyAlignment="1">
      <alignment horizontal="center" vertical="top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DCF0C6"/>
      <color rgb="FFDAEFC3"/>
      <color rgb="FFCCE9AD"/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jpe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276785</xdr:colOff>
      <xdr:row>42</xdr:row>
      <xdr:rowOff>20731</xdr:rowOff>
    </xdr:from>
    <xdr:to>
      <xdr:col>6</xdr:col>
      <xdr:colOff>1000685</xdr:colOff>
      <xdr:row>42</xdr:row>
      <xdr:rowOff>487456</xdr:rowOff>
    </xdr:to>
    <xdr:pic>
      <xdr:nvPicPr>
        <xdr:cNvPr id="13745" name="Picture 11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167" y="2676525"/>
          <a:ext cx="723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291353</xdr:colOff>
      <xdr:row>43</xdr:row>
      <xdr:rowOff>173</xdr:rowOff>
    </xdr:from>
    <xdr:to>
      <xdr:col>6</xdr:col>
      <xdr:colOff>1019736</xdr:colOff>
      <xdr:row>44</xdr:row>
      <xdr:rowOff>36420</xdr:rowOff>
    </xdr:to>
    <xdr:pic>
      <xdr:nvPicPr>
        <xdr:cNvPr id="13746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735" y="3149026"/>
          <a:ext cx="728383" cy="48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287992</xdr:colOff>
      <xdr:row>45</xdr:row>
      <xdr:rowOff>9525</xdr:rowOff>
    </xdr:from>
    <xdr:to>
      <xdr:col>6</xdr:col>
      <xdr:colOff>1021417</xdr:colOff>
      <xdr:row>45</xdr:row>
      <xdr:rowOff>438150</xdr:rowOff>
    </xdr:to>
    <xdr:pic>
      <xdr:nvPicPr>
        <xdr:cNvPr id="13755" name="Picture 13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374" y="3909172"/>
          <a:ext cx="733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299198</xdr:colOff>
      <xdr:row>44</xdr:row>
      <xdr:rowOff>54349</xdr:rowOff>
    </xdr:from>
    <xdr:to>
      <xdr:col>6</xdr:col>
      <xdr:colOff>1023098</xdr:colOff>
      <xdr:row>44</xdr:row>
      <xdr:rowOff>463924</xdr:rowOff>
    </xdr:to>
    <xdr:pic>
      <xdr:nvPicPr>
        <xdr:cNvPr id="13756" name="Picture 153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9580" y="3483349"/>
          <a:ext cx="723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299197</xdr:colOff>
      <xdr:row>49</xdr:row>
      <xdr:rowOff>30256</xdr:rowOff>
    </xdr:from>
    <xdr:to>
      <xdr:col>6</xdr:col>
      <xdr:colOff>1042147</xdr:colOff>
      <xdr:row>49</xdr:row>
      <xdr:rowOff>506506</xdr:rowOff>
    </xdr:to>
    <xdr:pic>
      <xdr:nvPicPr>
        <xdr:cNvPr id="13757" name="Picture 514" descr="LED-PLM-SNOW-240-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9579" y="5790080"/>
          <a:ext cx="742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310404</xdr:colOff>
      <xdr:row>48</xdr:row>
      <xdr:rowOff>31938</xdr:rowOff>
    </xdr:from>
    <xdr:to>
      <xdr:col>6</xdr:col>
      <xdr:colOff>1043829</xdr:colOff>
      <xdr:row>48</xdr:row>
      <xdr:rowOff>460563</xdr:rowOff>
    </xdr:to>
    <xdr:pic>
      <xdr:nvPicPr>
        <xdr:cNvPr id="13758" name="Picture 41328" descr="2BL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786" y="5477997"/>
          <a:ext cx="733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267261</xdr:colOff>
      <xdr:row>46</xdr:row>
      <xdr:rowOff>19050</xdr:rowOff>
    </xdr:from>
    <xdr:to>
      <xdr:col>6</xdr:col>
      <xdr:colOff>1019736</xdr:colOff>
      <xdr:row>46</xdr:row>
      <xdr:rowOff>400050</xdr:rowOff>
    </xdr:to>
    <xdr:pic>
      <xdr:nvPicPr>
        <xdr:cNvPr id="137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7643" y="4378138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276785</xdr:colOff>
      <xdr:row>47</xdr:row>
      <xdr:rowOff>43143</xdr:rowOff>
    </xdr:from>
    <xdr:to>
      <xdr:col>6</xdr:col>
      <xdr:colOff>1019735</xdr:colOff>
      <xdr:row>48</xdr:row>
      <xdr:rowOff>8965</xdr:rowOff>
    </xdr:to>
    <xdr:pic>
      <xdr:nvPicPr>
        <xdr:cNvPr id="137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167" y="4839261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324971</xdr:colOff>
      <xdr:row>50</xdr:row>
      <xdr:rowOff>44824</xdr:rowOff>
    </xdr:from>
    <xdr:to>
      <xdr:col>6</xdr:col>
      <xdr:colOff>1030941</xdr:colOff>
      <xdr:row>50</xdr:row>
      <xdr:rowOff>459441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353" y="6488206"/>
          <a:ext cx="705970" cy="414617"/>
        </a:xfrm>
        <a:prstGeom prst="rect">
          <a:avLst/>
        </a:prstGeom>
      </xdr:spPr>
    </xdr:pic>
    <xdr:clientData/>
  </xdr:twoCellAnchor>
  <xdr:twoCellAnchor editAs="oneCell">
    <xdr:from>
      <xdr:col>6</xdr:col>
      <xdr:colOff>361491</xdr:colOff>
      <xdr:row>51</xdr:row>
      <xdr:rowOff>0</xdr:rowOff>
    </xdr:from>
    <xdr:to>
      <xdr:col>6</xdr:col>
      <xdr:colOff>1000842</xdr:colOff>
      <xdr:row>51</xdr:row>
      <xdr:rowOff>493059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1873" y="6958853"/>
          <a:ext cx="639351" cy="493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68036</xdr:colOff>
      <xdr:row>9</xdr:row>
      <xdr:rowOff>408215</xdr:rowOff>
    </xdr:from>
    <xdr:to>
      <xdr:col>4</xdr:col>
      <xdr:colOff>1306459</xdr:colOff>
      <xdr:row>10</xdr:row>
      <xdr:rowOff>654654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2215" y="4531179"/>
          <a:ext cx="1238423" cy="1076475"/>
        </a:xfrm>
        <a:prstGeom prst="rect">
          <a:avLst/>
        </a:prstGeom>
      </xdr:spPr>
    </xdr:pic>
    <xdr:clientData/>
  </xdr:twoCellAnchor>
  <xdr:twoCellAnchor editAs="oneCell">
    <xdr:from>
      <xdr:col>4</xdr:col>
      <xdr:colOff>176893</xdr:colOff>
      <xdr:row>12</xdr:row>
      <xdr:rowOff>40822</xdr:rowOff>
    </xdr:from>
    <xdr:to>
      <xdr:col>4</xdr:col>
      <xdr:colOff>1183821</xdr:colOff>
      <xdr:row>12</xdr:row>
      <xdr:rowOff>827485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72" y="6653893"/>
          <a:ext cx="1006928" cy="786663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136073</xdr:colOff>
      <xdr:row>14</xdr:row>
      <xdr:rowOff>98787</xdr:rowOff>
    </xdr:from>
    <xdr:to>
      <xdr:col>4</xdr:col>
      <xdr:colOff>1265465</xdr:colOff>
      <xdr:row>14</xdr:row>
      <xdr:rowOff>951296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2" y="8371930"/>
          <a:ext cx="1129392" cy="852509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19</xdr:row>
      <xdr:rowOff>27214</xdr:rowOff>
    </xdr:from>
    <xdr:to>
      <xdr:col>4</xdr:col>
      <xdr:colOff>1275088</xdr:colOff>
      <xdr:row>19</xdr:row>
      <xdr:rowOff>830035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893" y="9701893"/>
          <a:ext cx="1057374" cy="80282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20</xdr:row>
      <xdr:rowOff>27213</xdr:rowOff>
    </xdr:from>
    <xdr:to>
      <xdr:col>4</xdr:col>
      <xdr:colOff>1171698</xdr:colOff>
      <xdr:row>20</xdr:row>
      <xdr:rowOff>1008425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9928" y="10559142"/>
          <a:ext cx="885949" cy="98121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</xdr:colOff>
      <xdr:row>22</xdr:row>
      <xdr:rowOff>40821</xdr:rowOff>
    </xdr:from>
    <xdr:to>
      <xdr:col>4</xdr:col>
      <xdr:colOff>1307810</xdr:colOff>
      <xdr:row>22</xdr:row>
      <xdr:rowOff>1002980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12001500"/>
          <a:ext cx="1171739" cy="96215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</xdr:row>
      <xdr:rowOff>258536</xdr:rowOff>
    </xdr:from>
    <xdr:to>
      <xdr:col>5</xdr:col>
      <xdr:colOff>17888</xdr:colOff>
      <xdr:row>26</xdr:row>
      <xdr:rowOff>164771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4179" y="13620750"/>
          <a:ext cx="1419423" cy="885949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272142</xdr:colOff>
      <xdr:row>28</xdr:row>
      <xdr:rowOff>27214</xdr:rowOff>
    </xdr:from>
    <xdr:to>
      <xdr:col>4</xdr:col>
      <xdr:colOff>1212915</xdr:colOff>
      <xdr:row>28</xdr:row>
      <xdr:rowOff>938891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28" y="15321643"/>
          <a:ext cx="940773" cy="911677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30</xdr:row>
      <xdr:rowOff>312964</xdr:rowOff>
    </xdr:from>
    <xdr:to>
      <xdr:col>4</xdr:col>
      <xdr:colOff>1306855</xdr:colOff>
      <xdr:row>35</xdr:row>
      <xdr:rowOff>260167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037" y="16981714"/>
          <a:ext cx="1211604" cy="1906632"/>
        </a:xfrm>
        <a:prstGeom prst="rect">
          <a:avLst/>
        </a:prstGeom>
      </xdr:spPr>
    </xdr:pic>
    <xdr:clientData/>
  </xdr:twoCellAnchor>
  <xdr:twoCellAnchor editAs="oneCell">
    <xdr:from>
      <xdr:col>4</xdr:col>
      <xdr:colOff>231322</xdr:colOff>
      <xdr:row>38</xdr:row>
      <xdr:rowOff>68036</xdr:rowOff>
    </xdr:from>
    <xdr:to>
      <xdr:col>4</xdr:col>
      <xdr:colOff>1155376</xdr:colOff>
      <xdr:row>38</xdr:row>
      <xdr:rowOff>1106406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29" y="20124965"/>
          <a:ext cx="924054" cy="1038370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244929</xdr:colOff>
      <xdr:row>39</xdr:row>
      <xdr:rowOff>40822</xdr:rowOff>
    </xdr:from>
    <xdr:to>
      <xdr:col>4</xdr:col>
      <xdr:colOff>1102299</xdr:colOff>
      <xdr:row>39</xdr:row>
      <xdr:rowOff>1212561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036" y="21308786"/>
          <a:ext cx="857370" cy="1171739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163285</xdr:colOff>
      <xdr:row>41</xdr:row>
      <xdr:rowOff>54430</xdr:rowOff>
    </xdr:from>
    <xdr:to>
      <xdr:col>4</xdr:col>
      <xdr:colOff>1249287</xdr:colOff>
      <xdr:row>42</xdr:row>
      <xdr:rowOff>434185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5071" y="23064109"/>
          <a:ext cx="1086002" cy="828791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258535</xdr:colOff>
      <xdr:row>43</xdr:row>
      <xdr:rowOff>27214</xdr:rowOff>
    </xdr:from>
    <xdr:to>
      <xdr:col>4</xdr:col>
      <xdr:colOff>1239747</xdr:colOff>
      <xdr:row>44</xdr:row>
      <xdr:rowOff>454600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321" y="23989393"/>
          <a:ext cx="981212" cy="876422"/>
        </a:xfrm>
        <a:prstGeom prst="rect">
          <a:avLst/>
        </a:prstGeom>
      </xdr:spPr>
    </xdr:pic>
    <xdr:clientData/>
  </xdr:twoCellAnchor>
  <xdr:twoCellAnchor editAs="oneCell">
    <xdr:from>
      <xdr:col>4</xdr:col>
      <xdr:colOff>110934</xdr:colOff>
      <xdr:row>16</xdr:row>
      <xdr:rowOff>44821</xdr:rowOff>
    </xdr:from>
    <xdr:to>
      <xdr:col>4</xdr:col>
      <xdr:colOff>1311087</xdr:colOff>
      <xdr:row>16</xdr:row>
      <xdr:rowOff>844923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338728" y="9894792"/>
          <a:ext cx="1200153" cy="800102"/>
        </a:xfrm>
        <a:prstGeom prst="rect">
          <a:avLst/>
        </a:prstGeom>
      </xdr:spPr>
    </xdr:pic>
    <xdr:clientData/>
  </xdr:twoCellAnchor>
  <xdr:twoCellAnchor editAs="oneCell">
    <xdr:from>
      <xdr:col>4</xdr:col>
      <xdr:colOff>89647</xdr:colOff>
      <xdr:row>17</xdr:row>
      <xdr:rowOff>26893</xdr:rowOff>
    </xdr:from>
    <xdr:to>
      <xdr:col>4</xdr:col>
      <xdr:colOff>1311088</xdr:colOff>
      <xdr:row>17</xdr:row>
      <xdr:rowOff>856128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7441" y="10739717"/>
          <a:ext cx="1221441" cy="829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89648</xdr:colOff>
      <xdr:row>6</xdr:row>
      <xdr:rowOff>582706</xdr:rowOff>
    </xdr:from>
    <xdr:to>
      <xdr:col>3</xdr:col>
      <xdr:colOff>1261387</xdr:colOff>
      <xdr:row>8</xdr:row>
      <xdr:rowOff>301564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3" y="3160059"/>
          <a:ext cx="1171739" cy="895475"/>
        </a:xfrm>
        <a:prstGeom prst="rect">
          <a:avLst/>
        </a:prstGeom>
      </xdr:spPr>
    </xdr:pic>
    <xdr:clientData/>
  </xdr:twoCellAnchor>
  <xdr:twoCellAnchor editAs="oneCell">
    <xdr:from>
      <xdr:col>3</xdr:col>
      <xdr:colOff>56029</xdr:colOff>
      <xdr:row>12</xdr:row>
      <xdr:rowOff>437029</xdr:rowOff>
    </xdr:from>
    <xdr:to>
      <xdr:col>3</xdr:col>
      <xdr:colOff>1227768</xdr:colOff>
      <xdr:row>14</xdr:row>
      <xdr:rowOff>189504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264" y="6006353"/>
          <a:ext cx="1171739" cy="895475"/>
        </a:xfrm>
        <a:prstGeom prst="rect">
          <a:avLst/>
        </a:prstGeom>
      </xdr:spPr>
    </xdr:pic>
    <xdr:clientData/>
  </xdr:twoCellAnchor>
  <xdr:twoCellAnchor editAs="oneCell">
    <xdr:from>
      <xdr:col>3</xdr:col>
      <xdr:colOff>78441</xdr:colOff>
      <xdr:row>19</xdr:row>
      <xdr:rowOff>89647</xdr:rowOff>
    </xdr:from>
    <xdr:to>
      <xdr:col>3</xdr:col>
      <xdr:colOff>1212074</xdr:colOff>
      <xdr:row>20</xdr:row>
      <xdr:rowOff>346938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6676" y="9312088"/>
          <a:ext cx="1133633" cy="828791"/>
        </a:xfrm>
        <a:prstGeom prst="rect">
          <a:avLst/>
        </a:prstGeom>
      </xdr:spPr>
    </xdr:pic>
    <xdr:clientData/>
  </xdr:twoCellAnchor>
  <xdr:twoCellAnchor editAs="oneCell">
    <xdr:from>
      <xdr:col>3</xdr:col>
      <xdr:colOff>89647</xdr:colOff>
      <xdr:row>26</xdr:row>
      <xdr:rowOff>44824</xdr:rowOff>
    </xdr:from>
    <xdr:to>
      <xdr:col>3</xdr:col>
      <xdr:colOff>1242333</xdr:colOff>
      <xdr:row>28</xdr:row>
      <xdr:rowOff>25878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12539383"/>
          <a:ext cx="1152686" cy="74305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ates" refreshOnLoad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B12" zoomScaleNormal="100" zoomScaleSheetLayoutView="100" workbookViewId="0">
      <selection activeCell="D12" sqref="D12"/>
    </sheetView>
  </sheetViews>
  <sheetFormatPr defaultRowHeight="15" x14ac:dyDescent="0.25"/>
  <cols>
    <col min="1" max="1" width="58.85546875" hidden="1" customWidth="1"/>
    <col min="2" max="2" width="28.42578125" customWidth="1"/>
    <col min="3" max="3" width="7.28515625" customWidth="1"/>
    <col min="4" max="4" width="9" customWidth="1"/>
    <col min="5" max="5" width="13.28515625" hidden="1" customWidth="1"/>
    <col min="6" max="6" width="35.5703125" customWidth="1"/>
    <col min="7" max="7" width="19.140625" customWidth="1"/>
    <col min="8" max="8" width="18.140625" customWidth="1"/>
    <col min="9" max="9" width="21.42578125" customWidth="1"/>
  </cols>
  <sheetData>
    <row r="1" spans="1:7" x14ac:dyDescent="0.25">
      <c r="A1" t="s">
        <v>702</v>
      </c>
      <c r="B1" s="473"/>
      <c r="C1" s="474"/>
      <c r="D1" s="474"/>
      <c r="F1" s="473">
        <f ca="1">TODAY()</f>
        <v>42340</v>
      </c>
      <c r="G1" s="559"/>
    </row>
    <row r="2" spans="1:7" ht="0.75" hidden="1" customHeight="1" x14ac:dyDescent="0.25">
      <c r="A2" t="s">
        <v>482</v>
      </c>
      <c r="B2" s="433" t="s">
        <v>483</v>
      </c>
      <c r="C2" s="433" t="s">
        <v>484</v>
      </c>
      <c r="D2" s="433" t="s">
        <v>485</v>
      </c>
      <c r="E2" t="s">
        <v>486</v>
      </c>
    </row>
    <row r="3" spans="1:7" ht="15" hidden="1" customHeight="1" x14ac:dyDescent="0.25">
      <c r="A3" t="s">
        <v>487</v>
      </c>
      <c r="B3" s="433" t="s">
        <v>488</v>
      </c>
      <c r="C3" s="433">
        <v>1</v>
      </c>
      <c r="D3" s="433">
        <v>48.249400000000001</v>
      </c>
      <c r="E3">
        <v>0.1787</v>
      </c>
    </row>
    <row r="4" spans="1:7" ht="15" hidden="1" customHeight="1" x14ac:dyDescent="0.25">
      <c r="A4" t="s">
        <v>489</v>
      </c>
      <c r="B4" s="433" t="s">
        <v>490</v>
      </c>
      <c r="C4" s="433">
        <v>1</v>
      </c>
      <c r="D4" s="433">
        <v>63.025199999999998</v>
      </c>
      <c r="E4">
        <v>-0.46129999999999999</v>
      </c>
    </row>
    <row r="5" spans="1:7" ht="15" hidden="1" customHeight="1" x14ac:dyDescent="0.25">
      <c r="A5" t="s">
        <v>491</v>
      </c>
      <c r="B5" s="433" t="s">
        <v>492</v>
      </c>
      <c r="C5" s="434">
        <v>100</v>
      </c>
      <c r="D5" s="433">
        <v>13.6898</v>
      </c>
      <c r="E5">
        <v>-9.8799999999999999E-2</v>
      </c>
    </row>
    <row r="6" spans="1:7" ht="29.25" hidden="1" customHeight="1" x14ac:dyDescent="0.25">
      <c r="A6" t="s">
        <v>493</v>
      </c>
      <c r="B6" s="433" t="s">
        <v>494</v>
      </c>
      <c r="C6" s="434">
        <v>10000</v>
      </c>
      <c r="D6" s="433">
        <v>36.7042</v>
      </c>
      <c r="E6">
        <v>-0.25280000000000002</v>
      </c>
    </row>
    <row r="7" spans="1:7" ht="29.25" hidden="1" customHeight="1" x14ac:dyDescent="0.25">
      <c r="A7" t="s">
        <v>495</v>
      </c>
      <c r="B7" s="433" t="s">
        <v>496</v>
      </c>
      <c r="C7" s="433">
        <v>1</v>
      </c>
      <c r="D7" s="433">
        <v>35.869599999999998</v>
      </c>
      <c r="E7">
        <v>-0.26300000000000001</v>
      </c>
    </row>
    <row r="8" spans="1:7" ht="38.25" hidden="1" customHeight="1" x14ac:dyDescent="0.25">
      <c r="A8" t="s">
        <v>497</v>
      </c>
      <c r="B8" s="433" t="s">
        <v>498</v>
      </c>
      <c r="C8" s="433">
        <v>1</v>
      </c>
      <c r="D8" s="433">
        <v>17.1294</v>
      </c>
      <c r="E8">
        <v>-0.22109999999999999</v>
      </c>
    </row>
    <row r="9" spans="1:7" ht="50.25" hidden="1" customHeight="1" x14ac:dyDescent="0.25">
      <c r="A9" t="s">
        <v>499</v>
      </c>
      <c r="B9" s="433" t="s">
        <v>500</v>
      </c>
      <c r="C9" s="433">
        <v>100</v>
      </c>
      <c r="D9" s="433">
        <v>22.590699999999998</v>
      </c>
      <c r="E9">
        <v>-7.6600000000000001E-2</v>
      </c>
    </row>
    <row r="10" spans="1:7" ht="15.75" hidden="1" customHeight="1" x14ac:dyDescent="0.25">
      <c r="A10" t="s">
        <v>501</v>
      </c>
      <c r="B10" s="433" t="s">
        <v>502</v>
      </c>
      <c r="C10" s="434">
        <v>1000</v>
      </c>
      <c r="D10" s="433">
        <v>57.223399999999998</v>
      </c>
      <c r="E10">
        <v>-0.40689999999999998</v>
      </c>
    </row>
    <row r="11" spans="1:7" ht="22.5" hidden="1" customHeight="1" x14ac:dyDescent="0.25">
      <c r="A11" t="s">
        <v>503</v>
      </c>
      <c r="B11" s="433" t="s">
        <v>504</v>
      </c>
      <c r="C11" s="433">
        <v>10</v>
      </c>
      <c r="D11" s="433">
        <v>94.051599999999993</v>
      </c>
      <c r="E11">
        <v>-0.67930000000000001</v>
      </c>
    </row>
    <row r="12" spans="1:7" ht="19.5" customHeight="1" thickBot="1" x14ac:dyDescent="0.3">
      <c r="A12" t="s">
        <v>505</v>
      </c>
      <c r="B12" s="433" t="s">
        <v>506</v>
      </c>
      <c r="C12" s="433">
        <v>1</v>
      </c>
      <c r="D12" s="433">
        <v>66.258399999999995</v>
      </c>
      <c r="E12">
        <v>-0.47860000000000003</v>
      </c>
    </row>
    <row r="13" spans="1:7" ht="9.75" hidden="1" customHeight="1" x14ac:dyDescent="0.25">
      <c r="A13" t="s">
        <v>507</v>
      </c>
      <c r="B13" t="s">
        <v>508</v>
      </c>
      <c r="C13">
        <v>1</v>
      </c>
      <c r="D13">
        <v>70.134500000000003</v>
      </c>
      <c r="E13">
        <v>-0.51329999999999998</v>
      </c>
    </row>
    <row r="14" spans="1:7" ht="15.75" hidden="1" customHeight="1" x14ac:dyDescent="0.25">
      <c r="A14" t="s">
        <v>509</v>
      </c>
      <c r="B14" t="s">
        <v>510</v>
      </c>
      <c r="C14">
        <v>100</v>
      </c>
      <c r="D14">
        <v>99.513199999999998</v>
      </c>
      <c r="E14">
        <v>-0.51180000000000003</v>
      </c>
    </row>
    <row r="15" spans="1:7" ht="15.75" hidden="1" customHeight="1" x14ac:dyDescent="0.25">
      <c r="A15" t="s">
        <v>511</v>
      </c>
      <c r="B15" t="s">
        <v>512</v>
      </c>
      <c r="C15">
        <v>100</v>
      </c>
      <c r="D15">
        <v>21.536200000000001</v>
      </c>
      <c r="E15">
        <v>-0.16339999999999999</v>
      </c>
    </row>
    <row r="16" spans="1:7" ht="15.75" hidden="1" customHeight="1" x14ac:dyDescent="0.25">
      <c r="A16" t="s">
        <v>513</v>
      </c>
      <c r="B16" t="s">
        <v>514</v>
      </c>
      <c r="C16">
        <v>1</v>
      </c>
      <c r="D16">
        <v>49.680100000000003</v>
      </c>
      <c r="E16">
        <v>-0.18690000000000001</v>
      </c>
    </row>
    <row r="17" spans="1:5" ht="15.75" hidden="1" customHeight="1" x14ac:dyDescent="0.25">
      <c r="A17" t="s">
        <v>515</v>
      </c>
      <c r="B17" t="s">
        <v>516</v>
      </c>
      <c r="C17">
        <v>100</v>
      </c>
      <c r="D17">
        <v>90.740099999999998</v>
      </c>
      <c r="E17">
        <v>-0.64290000000000003</v>
      </c>
    </row>
    <row r="18" spans="1:5" ht="15.75" hidden="1" customHeight="1" x14ac:dyDescent="0.25">
      <c r="A18" t="s">
        <v>517</v>
      </c>
      <c r="B18" t="s">
        <v>518</v>
      </c>
      <c r="C18">
        <v>1</v>
      </c>
      <c r="D18">
        <v>10.355</v>
      </c>
      <c r="E18">
        <v>-7.5600000000000001E-2</v>
      </c>
    </row>
    <row r="19" spans="1:5" ht="15.75" hidden="1" customHeight="1" x14ac:dyDescent="0.25">
      <c r="A19" t="s">
        <v>519</v>
      </c>
      <c r="B19" t="s">
        <v>520</v>
      </c>
      <c r="C19">
        <v>10</v>
      </c>
      <c r="D19">
        <v>33.3459</v>
      </c>
      <c r="E19">
        <v>-9.7799999999999998E-2</v>
      </c>
    </row>
    <row r="20" spans="1:5" ht="15.75" hidden="1" customHeight="1" x14ac:dyDescent="0.25">
      <c r="A20" t="s">
        <v>521</v>
      </c>
      <c r="B20" t="s">
        <v>522</v>
      </c>
      <c r="C20">
        <v>1</v>
      </c>
      <c r="D20">
        <v>15.7425</v>
      </c>
      <c r="E20">
        <v>-0.12720000000000001</v>
      </c>
    </row>
    <row r="21" spans="1:5" ht="15.75" hidden="1" customHeight="1" x14ac:dyDescent="0.25">
      <c r="A21" t="s">
        <v>523</v>
      </c>
      <c r="B21" t="s">
        <v>524</v>
      </c>
      <c r="C21">
        <v>1</v>
      </c>
      <c r="D21">
        <v>18.931000000000001</v>
      </c>
      <c r="E21">
        <v>-0.13669999999999999</v>
      </c>
    </row>
    <row r="22" spans="1:5" ht="15.75" hidden="1" customHeight="1" x14ac:dyDescent="0.25">
      <c r="A22" t="s">
        <v>525</v>
      </c>
      <c r="B22" t="s">
        <v>526</v>
      </c>
      <c r="C22">
        <v>10</v>
      </c>
      <c r="D22">
        <v>76.4041</v>
      </c>
      <c r="E22">
        <v>-0.20910000000000001</v>
      </c>
    </row>
    <row r="23" spans="1:5" ht="15.75" hidden="1" customHeight="1" x14ac:dyDescent="0.25">
      <c r="A23" t="s">
        <v>527</v>
      </c>
      <c r="B23" t="s">
        <v>528</v>
      </c>
      <c r="C23">
        <v>1</v>
      </c>
      <c r="D23">
        <v>16.440100000000001</v>
      </c>
      <c r="E23">
        <v>-0.1208</v>
      </c>
    </row>
    <row r="24" spans="1:5" ht="15.75" hidden="1" customHeight="1" x14ac:dyDescent="0.25">
      <c r="A24" t="s">
        <v>529</v>
      </c>
      <c r="B24" t="s">
        <v>530</v>
      </c>
      <c r="C24">
        <v>1</v>
      </c>
      <c r="D24">
        <v>90.9178</v>
      </c>
      <c r="E24">
        <v>-0.74950000000000006</v>
      </c>
    </row>
    <row r="25" spans="1:5" ht="15.75" hidden="1" customHeight="1" x14ac:dyDescent="0.25">
      <c r="A25" t="s">
        <v>531</v>
      </c>
      <c r="B25" t="s">
        <v>532</v>
      </c>
      <c r="C25">
        <v>1</v>
      </c>
      <c r="D25">
        <v>46.991799999999998</v>
      </c>
      <c r="E25">
        <v>-0.29580000000000001</v>
      </c>
    </row>
    <row r="26" spans="1:5" ht="9" hidden="1" customHeight="1" x14ac:dyDescent="0.25">
      <c r="A26" t="s">
        <v>533</v>
      </c>
      <c r="B26" t="s">
        <v>534</v>
      </c>
      <c r="C26">
        <v>1</v>
      </c>
      <c r="D26">
        <v>10.023199999999999</v>
      </c>
      <c r="E26">
        <v>-7.2400000000000006E-2</v>
      </c>
    </row>
    <row r="27" spans="1:5" ht="15.75" hidden="1" customHeight="1" x14ac:dyDescent="0.25">
      <c r="A27" t="s">
        <v>535</v>
      </c>
      <c r="B27" t="s">
        <v>536</v>
      </c>
      <c r="C27">
        <v>1</v>
      </c>
      <c r="D27">
        <v>22.853999999999999</v>
      </c>
      <c r="E27">
        <v>-2.46E-2</v>
      </c>
    </row>
    <row r="28" spans="1:5" ht="15.75" hidden="1" customHeight="1" x14ac:dyDescent="0.25">
      <c r="A28" t="s">
        <v>537</v>
      </c>
      <c r="B28" t="s">
        <v>538</v>
      </c>
      <c r="C28" s="432">
        <v>1000</v>
      </c>
      <c r="D28">
        <v>24.067699999999999</v>
      </c>
      <c r="E28">
        <v>-0.19650000000000001</v>
      </c>
    </row>
    <row r="29" spans="1:5" ht="15.75" hidden="1" customHeight="1" x14ac:dyDescent="0.25">
      <c r="A29" t="s">
        <v>539</v>
      </c>
      <c r="B29" t="s">
        <v>540</v>
      </c>
      <c r="C29" s="432">
        <v>10</v>
      </c>
      <c r="D29">
        <v>27.781300000000002</v>
      </c>
      <c r="E29">
        <v>-0.31850000000000001</v>
      </c>
    </row>
    <row r="30" spans="1:5" ht="15.75" hidden="1" customHeight="1" x14ac:dyDescent="0.25">
      <c r="A30" t="s">
        <v>541</v>
      </c>
      <c r="B30" t="s">
        <v>542</v>
      </c>
      <c r="C30">
        <v>1</v>
      </c>
      <c r="D30">
        <v>100.0369</v>
      </c>
      <c r="E30">
        <v>-0.24879999999999999</v>
      </c>
    </row>
    <row r="31" spans="1:5" ht="15.75" hidden="1" customHeight="1" x14ac:dyDescent="0.25">
      <c r="A31" t="s">
        <v>543</v>
      </c>
      <c r="B31" t="s">
        <v>544</v>
      </c>
      <c r="C31">
        <v>10</v>
      </c>
      <c r="D31">
        <v>25.961300000000001</v>
      </c>
      <c r="E31">
        <v>-0.18340000000000001</v>
      </c>
    </row>
    <row r="32" spans="1:5" ht="15.75" hidden="1" customHeight="1" x14ac:dyDescent="0.25">
      <c r="A32" t="s">
        <v>545</v>
      </c>
      <c r="B32" t="s">
        <v>546</v>
      </c>
      <c r="C32">
        <v>10</v>
      </c>
      <c r="D32">
        <v>76.219499999999996</v>
      </c>
      <c r="E32">
        <v>-7.4899999999999994E-2</v>
      </c>
    </row>
    <row r="33" spans="1:12" ht="33.75" hidden="1" customHeight="1" x14ac:dyDescent="0.25">
      <c r="A33" t="s">
        <v>547</v>
      </c>
      <c r="B33" t="s">
        <v>548</v>
      </c>
      <c r="C33">
        <v>1</v>
      </c>
      <c r="D33">
        <v>64.466200000000001</v>
      </c>
      <c r="E33">
        <v>-0.32700000000000001</v>
      </c>
    </row>
    <row r="34" spans="1:12" ht="15.75" hidden="1" customHeight="1" x14ac:dyDescent="0.25">
      <c r="A34" t="s">
        <v>549</v>
      </c>
      <c r="B34" t="s">
        <v>550</v>
      </c>
      <c r="C34">
        <v>10</v>
      </c>
      <c r="D34">
        <v>46.002899999999997</v>
      </c>
      <c r="E34">
        <v>-0.3886</v>
      </c>
    </row>
    <row r="35" spans="1:12" ht="0.75" hidden="1" customHeight="1" x14ac:dyDescent="0.3">
      <c r="A35" t="s">
        <v>551</v>
      </c>
      <c r="B35" t="s">
        <v>552</v>
      </c>
      <c r="C35">
        <v>100</v>
      </c>
      <c r="D35">
        <v>53.916800000000002</v>
      </c>
      <c r="E35">
        <v>-0.40500000000000003</v>
      </c>
    </row>
    <row r="36" spans="1:12" ht="15" hidden="1" customHeight="1" thickBot="1" x14ac:dyDescent="0.3">
      <c r="B36" s="636" t="s">
        <v>553</v>
      </c>
      <c r="C36" s="641"/>
      <c r="D36" s="642"/>
      <c r="E36" s="164"/>
    </row>
    <row r="37" spans="1:12" ht="67.5" customHeight="1" thickBot="1" x14ac:dyDescent="0.35">
      <c r="B37" s="663" t="s">
        <v>698</v>
      </c>
      <c r="C37" s="664"/>
      <c r="D37" s="665"/>
      <c r="E37" s="164"/>
      <c r="F37" s="483"/>
      <c r="G37" s="482" t="s">
        <v>200</v>
      </c>
      <c r="H37" s="484"/>
      <c r="I37" s="234"/>
      <c r="J37" s="18"/>
      <c r="K37" s="18"/>
    </row>
    <row r="38" spans="1:12" ht="32.25" thickBot="1" x14ac:dyDescent="0.3">
      <c r="B38" s="661" t="s">
        <v>699</v>
      </c>
      <c r="C38" s="662"/>
      <c r="D38" s="644"/>
      <c r="E38" s="164"/>
      <c r="F38" s="162"/>
      <c r="G38" s="162"/>
      <c r="H38" s="162" t="s">
        <v>677</v>
      </c>
      <c r="I38" s="162" t="s">
        <v>189</v>
      </c>
      <c r="J38" s="18"/>
      <c r="K38" s="18"/>
    </row>
    <row r="39" spans="1:12" ht="18" customHeight="1" thickBot="1" x14ac:dyDescent="0.3">
      <c r="B39" s="637" t="s">
        <v>676</v>
      </c>
      <c r="C39" s="643"/>
      <c r="D39" s="644"/>
      <c r="E39" s="164"/>
      <c r="F39" s="163"/>
      <c r="G39" s="163"/>
      <c r="H39" s="163">
        <f>Дюралайт!K6+Завесы!L4+'Светодиодные гирлянды'!K4+'Клип лайт'!K5+'Белт лайт'!L4+'Леднеон флекс'!L5+Бахрома!L4+'Падающие капли'!L4+'Светодиодные изделия'!L4+Строблампы!K4</f>
        <v>0</v>
      </c>
      <c r="I39" s="163">
        <f>Дюралайт!M6+Завесы!N4+'Светодиодные гирлянды'!M4+'Клип лайт'!M5+'Белт лайт'!N4+'Леднеон флекс'!N5+Бахрома!N4+'Падающие капли'!N4+'Светодиодные изделия'!N4+Строблампы!M4</f>
        <v>0</v>
      </c>
      <c r="J39" s="18"/>
      <c r="K39" s="18"/>
    </row>
    <row r="40" spans="1:12" ht="23.25" customHeight="1" thickBot="1" x14ac:dyDescent="0.3">
      <c r="B40" s="645"/>
      <c r="C40" s="646"/>
      <c r="D40" s="647"/>
      <c r="E40" s="164"/>
      <c r="F40" s="164"/>
      <c r="G40" s="17"/>
      <c r="H40" s="19"/>
      <c r="I40" s="18"/>
      <c r="J40" s="18"/>
      <c r="K40" s="18"/>
    </row>
    <row r="41" spans="1:12" ht="42.75" customHeight="1" x14ac:dyDescent="0.25">
      <c r="B41" s="668" t="s">
        <v>695</v>
      </c>
      <c r="C41" s="669"/>
      <c r="D41" s="669"/>
      <c r="E41" s="669"/>
      <c r="F41" s="669"/>
      <c r="G41" s="669"/>
      <c r="H41" s="19"/>
      <c r="I41" s="18"/>
      <c r="J41" s="18"/>
      <c r="K41" s="18"/>
    </row>
    <row r="42" spans="1:12" ht="58.5" customHeight="1" x14ac:dyDescent="0.25">
      <c r="B42" s="235"/>
      <c r="C42" s="634" t="s">
        <v>170</v>
      </c>
      <c r="D42" s="635"/>
      <c r="E42" s="635"/>
      <c r="F42" s="638"/>
      <c r="G42" s="638"/>
      <c r="H42" s="666"/>
      <c r="I42" s="667"/>
      <c r="J42" s="667"/>
      <c r="K42" s="650"/>
      <c r="L42" s="650"/>
    </row>
    <row r="43" spans="1:12" ht="39" customHeight="1" x14ac:dyDescent="0.25">
      <c r="B43" s="236"/>
      <c r="C43" s="634" t="s">
        <v>171</v>
      </c>
      <c r="D43" s="635"/>
      <c r="E43" s="635"/>
      <c r="F43" s="635"/>
      <c r="G43" s="520"/>
      <c r="H43" s="660"/>
      <c r="I43" s="660"/>
      <c r="J43" s="660"/>
      <c r="K43" s="650"/>
      <c r="L43" s="650"/>
    </row>
    <row r="44" spans="1:12" ht="35.25" customHeight="1" x14ac:dyDescent="0.25">
      <c r="B44" s="236"/>
      <c r="C44" s="634" t="s">
        <v>172</v>
      </c>
      <c r="D44" s="635"/>
      <c r="E44" s="635"/>
      <c r="F44" s="635"/>
      <c r="G44" s="247"/>
      <c r="H44" s="660"/>
      <c r="I44" s="660"/>
      <c r="J44" s="660"/>
      <c r="K44" s="650"/>
      <c r="L44" s="650"/>
    </row>
    <row r="45" spans="1:12" ht="36.75" customHeight="1" x14ac:dyDescent="0.25">
      <c r="B45" s="236"/>
      <c r="C45" s="639" t="s">
        <v>662</v>
      </c>
      <c r="D45" s="640"/>
      <c r="E45" s="640"/>
      <c r="F45" s="635"/>
      <c r="G45" s="247"/>
      <c r="H45" s="660"/>
      <c r="I45" s="660"/>
      <c r="J45" s="660"/>
      <c r="K45" s="650"/>
      <c r="L45" s="650"/>
    </row>
    <row r="46" spans="1:12" ht="36" customHeight="1" x14ac:dyDescent="0.25">
      <c r="B46" s="236"/>
      <c r="C46" s="634" t="s">
        <v>203</v>
      </c>
      <c r="D46" s="635"/>
      <c r="E46" s="635"/>
      <c r="F46" s="640"/>
      <c r="G46" s="247"/>
      <c r="H46" s="660"/>
      <c r="I46" s="660"/>
      <c r="J46" s="660"/>
      <c r="K46" s="650"/>
      <c r="L46" s="650"/>
    </row>
    <row r="47" spans="1:12" ht="34.5" customHeight="1" x14ac:dyDescent="0.25">
      <c r="B47" s="236"/>
      <c r="C47" s="634" t="s">
        <v>173</v>
      </c>
      <c r="D47" s="635"/>
      <c r="E47" s="635"/>
      <c r="F47" s="635"/>
      <c r="G47" s="247"/>
      <c r="H47" s="660"/>
      <c r="I47" s="660"/>
      <c r="J47" s="660"/>
      <c r="K47" s="650"/>
      <c r="L47" s="650"/>
    </row>
    <row r="48" spans="1:12" ht="37.5" customHeight="1" x14ac:dyDescent="0.25">
      <c r="B48" s="236"/>
      <c r="C48" s="634" t="s">
        <v>174</v>
      </c>
      <c r="D48" s="635"/>
      <c r="E48" s="635"/>
      <c r="F48" s="635"/>
      <c r="G48" s="247"/>
      <c r="H48" s="660"/>
      <c r="I48" s="660"/>
      <c r="J48" s="660"/>
      <c r="K48" s="650"/>
      <c r="L48" s="650"/>
    </row>
    <row r="49" spans="2:12" ht="37.5" customHeight="1" x14ac:dyDescent="0.25">
      <c r="B49" s="236"/>
      <c r="C49" s="634" t="s">
        <v>175</v>
      </c>
      <c r="D49" s="635"/>
      <c r="E49" s="635"/>
      <c r="F49" s="635"/>
      <c r="G49" s="247"/>
      <c r="H49" s="651"/>
      <c r="I49" s="651"/>
      <c r="J49" s="651"/>
      <c r="K49" s="650"/>
      <c r="L49" s="650"/>
    </row>
    <row r="50" spans="2:12" ht="40.5" customHeight="1" x14ac:dyDescent="0.25">
      <c r="B50" s="558"/>
      <c r="C50" s="639" t="s">
        <v>591</v>
      </c>
      <c r="D50" s="640"/>
      <c r="E50" s="640"/>
      <c r="F50" s="635"/>
      <c r="G50" s="247"/>
      <c r="H50" s="194"/>
      <c r="I50" s="194"/>
      <c r="J50" s="194"/>
    </row>
    <row r="51" spans="2:12" ht="40.5" customHeight="1" x14ac:dyDescent="0.25">
      <c r="B51" s="558"/>
      <c r="C51" s="639" t="s">
        <v>661</v>
      </c>
      <c r="D51" s="640"/>
      <c r="E51" s="640"/>
      <c r="F51" s="640"/>
      <c r="G51" s="247"/>
    </row>
    <row r="52" spans="2:12" ht="40.5" customHeight="1" x14ac:dyDescent="0.35">
      <c r="B52" s="657"/>
      <c r="C52" s="633"/>
      <c r="D52" s="633"/>
      <c r="E52" s="633"/>
      <c r="F52" s="640"/>
      <c r="G52" s="247"/>
    </row>
    <row r="53" spans="2:12" ht="30" customHeight="1" x14ac:dyDescent="0.35">
      <c r="B53" s="247"/>
      <c r="C53" s="247"/>
      <c r="D53" s="247"/>
      <c r="F53" s="633"/>
      <c r="G53" s="633"/>
    </row>
    <row r="54" spans="2:12" ht="15" customHeight="1" x14ac:dyDescent="0.25"/>
    <row r="55" spans="2:12" ht="18.75" customHeight="1" x14ac:dyDescent="0.25"/>
    <row r="57" spans="2:12" ht="15" customHeight="1" x14ac:dyDescent="0.25"/>
    <row r="59" spans="2:12" ht="15" customHeight="1" x14ac:dyDescent="0.25"/>
    <row r="60" spans="2:12" ht="15" customHeight="1" x14ac:dyDescent="0.25"/>
    <row r="62" spans="2:12" ht="15" customHeight="1" x14ac:dyDescent="0.25"/>
    <row r="64" spans="2:12" ht="15" customHeight="1" x14ac:dyDescent="0.25"/>
    <row r="67" ht="15" customHeight="1" x14ac:dyDescent="0.25"/>
    <row r="70" ht="15" customHeight="1" x14ac:dyDescent="0.25"/>
    <row r="73" ht="15" customHeight="1" x14ac:dyDescent="0.25"/>
  </sheetData>
  <customSheetViews>
    <customSheetView guid="{2C0C2E54-13EB-4B6D-AFE4-E7AAFD2C1477}" scale="85" showPageBreaks="1" printArea="1" hiddenRows="1" hiddenColumns="1" topLeftCell="B1">
      <selection activeCell="I42" sqref="I42"/>
      <pageMargins left="0.7" right="0.7" top="0.75" bottom="0.75" header="0.3" footer="0.3"/>
      <pageSetup paperSize="9" orientation="portrait" verticalDpi="0" r:id="rId1"/>
    </customSheetView>
  </customSheetViews>
  <mergeCells count="10">
    <mergeCell ref="H46:J46"/>
    <mergeCell ref="H47:J47"/>
    <mergeCell ref="H48:J48"/>
    <mergeCell ref="B38:C38"/>
    <mergeCell ref="B37:D37"/>
    <mergeCell ref="H42:J42"/>
    <mergeCell ref="H43:J43"/>
    <mergeCell ref="H44:J44"/>
    <mergeCell ref="H45:J45"/>
    <mergeCell ref="B41:G41"/>
  </mergeCells>
  <hyperlinks>
    <hyperlink ref="C42" location="Дюралайт!R1C1" display="Дюралайт"/>
    <hyperlink ref="C43" location="'Леднеон флекс'!R1C1" display="Леднеон флекс"/>
    <hyperlink ref="C44" location="Бахрома!R1C1" display="Бахрома"/>
    <hyperlink ref="C45" location="Занавесы!R1C1" display="Занавесы"/>
    <hyperlink ref="C47" location="'Клип лайт'!R1C1" display="Клип Лайт"/>
    <hyperlink ref="C48" location="'Белт лайт'!R1C1" display="Белт Лайт"/>
    <hyperlink ref="C49" location="'Падающие капли'!R1C1" display="Падающие капли"/>
    <hyperlink ref="C46" location="'Светодиодные гирлянды'!R1C1" display="Светодиодные гирлянды"/>
    <hyperlink ref="C50" location="'Падающие капли'!R1C1" display="Падающие капли"/>
    <hyperlink ref="C51:F51" location="'Светодиодные изделия'!A1" display="Светодиодные изделия"/>
    <hyperlink ref="C51" location="'Падающие капли'!R1C1" display="Падающие капли"/>
    <hyperlink ref="C46:F46" location="Завесы!R1C1" display="Завесы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A10" zoomScale="85" zoomScaleNormal="85" workbookViewId="0">
      <selection activeCell="C18" sqref="C18"/>
    </sheetView>
  </sheetViews>
  <sheetFormatPr defaultRowHeight="15" x14ac:dyDescent="0.25"/>
  <cols>
    <col min="1" max="1" width="40.28515625" customWidth="1"/>
    <col min="2" max="2" width="14.7109375" customWidth="1"/>
    <col min="3" max="3" width="11.42578125" customWidth="1"/>
    <col min="4" max="4" width="41.85546875" customWidth="1"/>
    <col min="5" max="5" width="21" customWidth="1"/>
    <col min="6" max="6" width="12.5703125" customWidth="1"/>
    <col min="7" max="7" width="11.5703125" hidden="1" customWidth="1"/>
    <col min="8" max="8" width="22.140625" hidden="1" customWidth="1"/>
    <col min="9" max="9" width="11.5703125" hidden="1" customWidth="1"/>
    <col min="10" max="11" width="12.42578125" hidden="1" customWidth="1"/>
    <col min="12" max="12" width="16.7109375" customWidth="1"/>
    <col min="13" max="13" width="12.28515625" hidden="1" customWidth="1"/>
    <col min="14" max="14" width="15.85546875" customWidth="1"/>
    <col min="15" max="15" width="12" customWidth="1"/>
  </cols>
  <sheetData>
    <row r="1" spans="1:22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 t="s">
        <v>193</v>
      </c>
      <c r="O1" s="202"/>
      <c r="P1" s="202">
        <f>Содержание!D12</f>
        <v>66.258399999999995</v>
      </c>
    </row>
    <row r="2" spans="1:22" s="168" customFormat="1" ht="35.25" customHeight="1" thickBot="1" x14ac:dyDescent="0.3">
      <c r="A2" s="220" t="s">
        <v>698</v>
      </c>
      <c r="B2" s="221"/>
      <c r="C2" s="204" t="s">
        <v>700</v>
      </c>
      <c r="D2" s="232"/>
      <c r="E2" s="232"/>
      <c r="F2" s="233"/>
      <c r="G2" s="215"/>
      <c r="H2" s="210"/>
      <c r="I2" s="210"/>
      <c r="J2" s="210"/>
      <c r="K2" s="208"/>
      <c r="L2" s="208"/>
      <c r="M2" s="211" t="s">
        <v>201</v>
      </c>
      <c r="N2" s="224" t="s">
        <v>201</v>
      </c>
      <c r="O2" s="205"/>
      <c r="P2" s="205"/>
      <c r="Q2" s="167"/>
      <c r="R2" s="167"/>
      <c r="S2" s="167"/>
      <c r="T2" s="167"/>
      <c r="U2" s="167"/>
      <c r="V2" s="167"/>
    </row>
    <row r="3" spans="1:22" ht="69" customHeight="1" thickBot="1" x14ac:dyDescent="0.3">
      <c r="A3" s="68" t="s">
        <v>1</v>
      </c>
      <c r="B3" s="69" t="s">
        <v>2</v>
      </c>
      <c r="C3" s="70" t="s">
        <v>579</v>
      </c>
      <c r="D3" s="70" t="s">
        <v>167</v>
      </c>
      <c r="E3" s="70" t="s">
        <v>592</v>
      </c>
      <c r="F3" s="70" t="s">
        <v>53</v>
      </c>
      <c r="G3" s="70"/>
      <c r="H3" s="125" t="s">
        <v>192</v>
      </c>
      <c r="I3" s="125"/>
      <c r="J3" s="125" t="s">
        <v>474</v>
      </c>
      <c r="K3" s="125"/>
      <c r="L3" s="125" t="s">
        <v>677</v>
      </c>
      <c r="M3" s="125"/>
      <c r="N3" s="125" t="s">
        <v>476</v>
      </c>
      <c r="O3" s="113" t="s">
        <v>471</v>
      </c>
      <c r="P3" s="71" t="s">
        <v>0</v>
      </c>
    </row>
    <row r="4" spans="1:22" s="140" customFormat="1" ht="25.5" customHeight="1" thickBot="1" x14ac:dyDescent="0.3">
      <c r="A4" s="160" t="s">
        <v>194</v>
      </c>
      <c r="B4" s="161"/>
      <c r="C4" s="138"/>
      <c r="D4" s="138"/>
      <c r="E4" s="138"/>
      <c r="F4" s="138"/>
      <c r="G4" s="138"/>
      <c r="H4" s="508">
        <f>SUM(G6:G15,G20:G21,G23,G25:G27,G29,G31:G37,G39:G40,G42:G45)</f>
        <v>0</v>
      </c>
      <c r="I4" s="509"/>
      <c r="J4" s="509">
        <f>SUM(I6:I15,I20:I21,I23,I25:I27,I29,I31:I37,I39:I40,I42:I45)</f>
        <v>0</v>
      </c>
      <c r="K4" s="509"/>
      <c r="L4" s="509">
        <f>SUM(K6:K15,K20:K21,K23,K25:K27,K29,K31:K37,K39:K40,K42:K45)</f>
        <v>0</v>
      </c>
      <c r="M4" s="509"/>
      <c r="N4" s="509">
        <f>SUM(M6:M15,M20:M21,M23,M25:M27,M29,M31:M37,M39:M40,M42:M45)</f>
        <v>0</v>
      </c>
      <c r="O4" s="509"/>
      <c r="P4" s="509"/>
    </row>
    <row r="5" spans="1:22" ht="30" customHeight="1" thickBot="1" x14ac:dyDescent="0.3">
      <c r="A5" s="521"/>
      <c r="B5" s="136"/>
      <c r="C5" s="136"/>
      <c r="D5" s="522" t="s">
        <v>621</v>
      </c>
      <c r="E5" s="561"/>
      <c r="F5" s="136"/>
      <c r="G5" s="136"/>
      <c r="H5" s="510"/>
      <c r="I5" s="510"/>
      <c r="J5" s="510"/>
      <c r="K5" s="510"/>
      <c r="L5" s="510"/>
      <c r="M5" s="510"/>
      <c r="N5" s="510"/>
      <c r="O5" s="511"/>
      <c r="P5" s="512"/>
    </row>
    <row r="6" spans="1:22" ht="30" customHeight="1" x14ac:dyDescent="0.25">
      <c r="A6" s="529" t="s">
        <v>573</v>
      </c>
      <c r="B6" s="526" t="s">
        <v>362</v>
      </c>
      <c r="C6" s="526" t="s">
        <v>580</v>
      </c>
      <c r="D6" s="525"/>
      <c r="E6" s="525"/>
      <c r="F6" s="526" t="s">
        <v>577</v>
      </c>
      <c r="G6" s="590">
        <f>H6*P6</f>
        <v>0</v>
      </c>
      <c r="H6" s="530">
        <f t="shared" ref="H6:H15" si="0">N6*1.3</f>
        <v>2679.6884712000001</v>
      </c>
      <c r="I6" s="531">
        <f t="shared" ref="I6:I15" si="1">J6*P6</f>
        <v>0</v>
      </c>
      <c r="J6" s="532">
        <f t="shared" ref="J6:J15" si="2">N6*1.2</f>
        <v>2473.5585888000001</v>
      </c>
      <c r="K6" s="532">
        <f t="shared" ref="K6:K15" si="3">L6*P6</f>
        <v>0</v>
      </c>
      <c r="L6" s="532">
        <f t="shared" ref="L6:L9" si="4">N6*1.1</f>
        <v>2267.4287064</v>
      </c>
      <c r="M6" s="533">
        <f t="shared" ref="M6:M15" si="5">N6*P6</f>
        <v>0</v>
      </c>
      <c r="N6" s="533">
        <f>O6*Содержание!D12</f>
        <v>2061.298824</v>
      </c>
      <c r="O6" s="534">
        <v>31.11</v>
      </c>
      <c r="P6" s="535"/>
    </row>
    <row r="7" spans="1:22" ht="45.75" customHeight="1" x14ac:dyDescent="0.25">
      <c r="A7" s="536" t="s">
        <v>574</v>
      </c>
      <c r="B7" s="524" t="s">
        <v>362</v>
      </c>
      <c r="C7" s="524" t="s">
        <v>581</v>
      </c>
      <c r="D7" s="348"/>
      <c r="E7" s="348"/>
      <c r="F7" s="524" t="s">
        <v>578</v>
      </c>
      <c r="G7" s="591">
        <f t="shared" ref="G7:G15" si="6">H7*P7</f>
        <v>0</v>
      </c>
      <c r="H7" s="537">
        <f t="shared" si="0"/>
        <v>3695.2309679999998</v>
      </c>
      <c r="I7" s="538">
        <f t="shared" si="1"/>
        <v>0</v>
      </c>
      <c r="J7" s="539">
        <f t="shared" si="2"/>
        <v>3410.9824319999993</v>
      </c>
      <c r="K7" s="537">
        <f t="shared" si="3"/>
        <v>0</v>
      </c>
      <c r="L7" s="537">
        <f t="shared" si="4"/>
        <v>3126.7338959999997</v>
      </c>
      <c r="M7" s="540">
        <f t="shared" si="5"/>
        <v>0</v>
      </c>
      <c r="N7" s="540">
        <f>O7*Содержание!D12</f>
        <v>2842.4853599999997</v>
      </c>
      <c r="O7" s="541">
        <v>42.9</v>
      </c>
      <c r="P7" s="542"/>
    </row>
    <row r="8" spans="1:22" ht="26.25" customHeight="1" x14ac:dyDescent="0.25">
      <c r="A8" s="543" t="s">
        <v>575</v>
      </c>
      <c r="B8" s="566" t="s">
        <v>362</v>
      </c>
      <c r="C8" s="524" t="s">
        <v>582</v>
      </c>
      <c r="D8" s="353"/>
      <c r="E8" s="556"/>
      <c r="F8" s="527" t="s">
        <v>583</v>
      </c>
      <c r="G8" s="592">
        <f t="shared" si="6"/>
        <v>0</v>
      </c>
      <c r="H8" s="537">
        <f t="shared" si="0"/>
        <v>5303.3885943999994</v>
      </c>
      <c r="I8" s="544">
        <f t="shared" si="1"/>
        <v>0</v>
      </c>
      <c r="J8" s="545">
        <f t="shared" si="2"/>
        <v>4895.4356255999992</v>
      </c>
      <c r="K8" s="544">
        <f t="shared" si="3"/>
        <v>0</v>
      </c>
      <c r="L8" s="544">
        <f t="shared" si="4"/>
        <v>4487.4826567999999</v>
      </c>
      <c r="M8" s="546">
        <f t="shared" si="5"/>
        <v>0</v>
      </c>
      <c r="N8" s="546">
        <f>O8*Содержание!D12</f>
        <v>4079.5296879999996</v>
      </c>
      <c r="O8" s="547">
        <v>61.57</v>
      </c>
      <c r="P8" s="548"/>
    </row>
    <row r="9" spans="1:22" ht="61.5" customHeight="1" x14ac:dyDescent="0.25">
      <c r="A9" s="549" t="s">
        <v>576</v>
      </c>
      <c r="B9" s="567" t="s">
        <v>362</v>
      </c>
      <c r="C9" s="524" t="s">
        <v>584</v>
      </c>
      <c r="D9" s="528"/>
      <c r="E9" s="555"/>
      <c r="F9" s="524" t="s">
        <v>578</v>
      </c>
      <c r="G9" s="593">
        <f t="shared" si="6"/>
        <v>0</v>
      </c>
      <c r="H9" s="550">
        <f t="shared" si="0"/>
        <v>4654.7851167999997</v>
      </c>
      <c r="I9" s="550">
        <f t="shared" si="1"/>
        <v>0</v>
      </c>
      <c r="J9" s="551">
        <f t="shared" si="2"/>
        <v>4296.7247231999991</v>
      </c>
      <c r="K9" s="550">
        <f t="shared" si="3"/>
        <v>0</v>
      </c>
      <c r="L9" s="550">
        <f t="shared" si="4"/>
        <v>3938.6643295999997</v>
      </c>
      <c r="M9" s="552">
        <f t="shared" si="5"/>
        <v>0</v>
      </c>
      <c r="N9" s="552">
        <f>O9*Содержание!D12</f>
        <v>3580.6039359999995</v>
      </c>
      <c r="O9" s="553">
        <v>54.04</v>
      </c>
      <c r="P9" s="554"/>
    </row>
    <row r="10" spans="1:22" ht="65.25" customHeight="1" x14ac:dyDescent="0.25">
      <c r="A10" s="464" t="s">
        <v>593</v>
      </c>
      <c r="B10" s="568" t="s">
        <v>259</v>
      </c>
      <c r="C10" s="569" t="s">
        <v>585</v>
      </c>
      <c r="D10" s="298" t="s">
        <v>594</v>
      </c>
      <c r="E10" s="679"/>
      <c r="F10" s="444" t="s">
        <v>15</v>
      </c>
      <c r="G10" s="594">
        <f t="shared" si="6"/>
        <v>0</v>
      </c>
      <c r="H10" s="386">
        <f t="shared" si="0"/>
        <v>1679.73</v>
      </c>
      <c r="I10" s="386">
        <f t="shared" si="1"/>
        <v>0</v>
      </c>
      <c r="J10" s="445">
        <f t="shared" si="2"/>
        <v>1550.5199999999998</v>
      </c>
      <c r="K10" s="386">
        <f t="shared" si="3"/>
        <v>0</v>
      </c>
      <c r="L10" s="386">
        <v>1485.63</v>
      </c>
      <c r="M10" s="387">
        <f t="shared" si="5"/>
        <v>0</v>
      </c>
      <c r="N10" s="387">
        <v>1292.0999999999999</v>
      </c>
      <c r="O10" s="457"/>
      <c r="P10" s="389"/>
    </row>
    <row r="11" spans="1:22" ht="65.25" customHeight="1" x14ac:dyDescent="0.25">
      <c r="A11" s="557" t="s">
        <v>595</v>
      </c>
      <c r="B11" s="568" t="s">
        <v>259</v>
      </c>
      <c r="C11" s="570" t="s">
        <v>696</v>
      </c>
      <c r="D11" s="298" t="s">
        <v>594</v>
      </c>
      <c r="E11" s="680"/>
      <c r="F11" s="428" t="s">
        <v>15</v>
      </c>
      <c r="G11" s="595">
        <f t="shared" si="6"/>
        <v>0</v>
      </c>
      <c r="H11" s="261">
        <f t="shared" si="0"/>
        <v>3359.46</v>
      </c>
      <c r="I11" s="261">
        <f t="shared" si="1"/>
        <v>0</v>
      </c>
      <c r="J11" s="446">
        <f t="shared" si="2"/>
        <v>3101.0399999999995</v>
      </c>
      <c r="K11" s="261">
        <f t="shared" si="3"/>
        <v>0</v>
      </c>
      <c r="L11" s="261">
        <v>2971.26</v>
      </c>
      <c r="M11" s="447">
        <f t="shared" si="5"/>
        <v>0</v>
      </c>
      <c r="N11" s="447">
        <v>2584.1999999999998</v>
      </c>
      <c r="O11" s="455"/>
      <c r="P11" s="284"/>
    </row>
    <row r="12" spans="1:22" ht="65.25" customHeight="1" x14ac:dyDescent="0.25">
      <c r="A12" s="557" t="s">
        <v>586</v>
      </c>
      <c r="B12" s="568" t="s">
        <v>25</v>
      </c>
      <c r="C12" s="570" t="s">
        <v>589</v>
      </c>
      <c r="D12" s="297"/>
      <c r="E12" s="266"/>
      <c r="F12" s="428" t="s">
        <v>15</v>
      </c>
      <c r="G12" s="595">
        <f t="shared" ref="G12" si="7">H12*P12</f>
        <v>0</v>
      </c>
      <c r="H12" s="261">
        <f t="shared" ref="H12" si="8">N12*1.3</f>
        <v>6258.3300000000008</v>
      </c>
      <c r="I12" s="261">
        <f t="shared" ref="I12" si="9">J12*P12</f>
        <v>0</v>
      </c>
      <c r="J12" s="446">
        <f t="shared" ref="J12" si="10">N12*1.2</f>
        <v>5776.92</v>
      </c>
      <c r="K12" s="261">
        <f t="shared" ref="K12" si="11">L12*P12</f>
        <v>0</v>
      </c>
      <c r="L12" s="261">
        <f>N12*1.1</f>
        <v>5295.5100000000011</v>
      </c>
      <c r="M12" s="447">
        <f t="shared" ref="M12" si="12">N12*P12</f>
        <v>0</v>
      </c>
      <c r="N12" s="447">
        <v>4814.1000000000004</v>
      </c>
      <c r="O12" s="455"/>
      <c r="P12" s="284"/>
    </row>
    <row r="13" spans="1:22" ht="65.25" customHeight="1" x14ac:dyDescent="0.25">
      <c r="A13" s="557" t="s">
        <v>597</v>
      </c>
      <c r="B13" s="568" t="s">
        <v>259</v>
      </c>
      <c r="C13" s="570" t="s">
        <v>590</v>
      </c>
      <c r="D13" s="298" t="s">
        <v>594</v>
      </c>
      <c r="E13" s="266"/>
      <c r="F13" s="428" t="s">
        <v>287</v>
      </c>
      <c r="G13" s="595">
        <f t="shared" ref="G13" si="13">H13*P13</f>
        <v>0</v>
      </c>
      <c r="H13" s="261">
        <f t="shared" ref="H13" si="14">N13*1.3</f>
        <v>3805.7630000000004</v>
      </c>
      <c r="I13" s="261">
        <f t="shared" ref="I13" si="15">J13*P13</f>
        <v>0</v>
      </c>
      <c r="J13" s="446">
        <f t="shared" ref="J13" si="16">N13*1.2</f>
        <v>3513.0120000000002</v>
      </c>
      <c r="K13" s="261">
        <f t="shared" ref="K13" si="17">L13*P13</f>
        <v>0</v>
      </c>
      <c r="L13" s="261">
        <v>3366.65</v>
      </c>
      <c r="M13" s="447">
        <f t="shared" ref="M13" si="18">N13*P13</f>
        <v>0</v>
      </c>
      <c r="N13" s="447">
        <v>2927.51</v>
      </c>
      <c r="O13" s="455"/>
      <c r="P13" s="284"/>
    </row>
    <row r="14" spans="1:22" ht="65.25" customHeight="1" x14ac:dyDescent="0.25">
      <c r="A14" s="557" t="s">
        <v>586</v>
      </c>
      <c r="B14" s="568" t="s">
        <v>25</v>
      </c>
      <c r="C14" s="570" t="s">
        <v>587</v>
      </c>
      <c r="D14" s="297"/>
      <c r="E14" s="272"/>
      <c r="F14" s="428" t="s">
        <v>287</v>
      </c>
      <c r="G14" s="595">
        <f t="shared" ref="G14" si="19">H14*P14</f>
        <v>0</v>
      </c>
      <c r="H14" s="261">
        <f t="shared" ref="H14" si="20">N14*1.3</f>
        <v>1875.9780000000001</v>
      </c>
      <c r="I14" s="261">
        <f t="shared" ref="I14" si="21">J14*P14</f>
        <v>0</v>
      </c>
      <c r="J14" s="446">
        <f t="shared" ref="J14" si="22">N14*1.2</f>
        <v>1731.6719999999998</v>
      </c>
      <c r="K14" s="261">
        <f t="shared" ref="K14" si="23">L14*P14</f>
        <v>0</v>
      </c>
      <c r="L14" s="261">
        <f>N14*1.1</f>
        <v>1587.366</v>
      </c>
      <c r="M14" s="447">
        <f t="shared" ref="M14" si="24">N14*P14</f>
        <v>0</v>
      </c>
      <c r="N14" s="447">
        <v>1443.06</v>
      </c>
      <c r="O14" s="455"/>
      <c r="P14" s="284"/>
    </row>
    <row r="15" spans="1:22" ht="80.25" customHeight="1" thickBot="1" x14ac:dyDescent="0.3">
      <c r="A15" s="461" t="s">
        <v>598</v>
      </c>
      <c r="B15" s="568" t="s">
        <v>259</v>
      </c>
      <c r="C15" s="571" t="s">
        <v>588</v>
      </c>
      <c r="D15" s="298" t="s">
        <v>594</v>
      </c>
      <c r="E15" s="29"/>
      <c r="F15" s="427" t="s">
        <v>15</v>
      </c>
      <c r="G15" s="596">
        <f t="shared" si="6"/>
        <v>0</v>
      </c>
      <c r="H15" s="448">
        <f t="shared" si="0"/>
        <v>4204.2</v>
      </c>
      <c r="I15" s="431">
        <f t="shared" si="1"/>
        <v>0</v>
      </c>
      <c r="J15" s="250">
        <f t="shared" si="2"/>
        <v>3880.7999999999997</v>
      </c>
      <c r="K15" s="250">
        <f t="shared" si="3"/>
        <v>0</v>
      </c>
      <c r="L15" s="250">
        <v>3722.9</v>
      </c>
      <c r="M15" s="283">
        <f t="shared" si="5"/>
        <v>0</v>
      </c>
      <c r="N15" s="283">
        <v>3234</v>
      </c>
      <c r="O15" s="460"/>
      <c r="P15" s="57"/>
    </row>
    <row r="16" spans="1:22" ht="30" customHeight="1" thickBot="1" x14ac:dyDescent="0.3">
      <c r="A16" s="658"/>
      <c r="B16" s="136"/>
      <c r="C16" s="136"/>
      <c r="D16" s="659" t="s">
        <v>703</v>
      </c>
      <c r="E16" s="659"/>
      <c r="F16" s="136"/>
      <c r="G16" s="597"/>
      <c r="H16" s="510"/>
      <c r="I16" s="510"/>
      <c r="J16" s="510"/>
      <c r="K16" s="510"/>
      <c r="L16" s="510"/>
      <c r="M16" s="510"/>
      <c r="N16" s="510"/>
      <c r="O16" s="511"/>
      <c r="P16" s="512"/>
    </row>
    <row r="17" spans="1:16" ht="67.5" customHeight="1" thickBot="1" x14ac:dyDescent="0.3">
      <c r="A17" s="529" t="s">
        <v>705</v>
      </c>
      <c r="B17" s="526" t="s">
        <v>362</v>
      </c>
      <c r="C17" s="526" t="s">
        <v>707</v>
      </c>
      <c r="D17" s="525" t="s">
        <v>704</v>
      </c>
      <c r="E17" s="525"/>
      <c r="F17" s="526" t="s">
        <v>14</v>
      </c>
      <c r="G17" s="590">
        <f t="shared" ref="G17" si="25">H17*P17</f>
        <v>0</v>
      </c>
      <c r="H17" s="530">
        <f t="shared" ref="H17" si="26">N17*1.3</f>
        <v>2067</v>
      </c>
      <c r="I17" s="531">
        <f t="shared" ref="I17" si="27">J17*P17</f>
        <v>0</v>
      </c>
      <c r="J17" s="532">
        <f t="shared" ref="J17" si="28">N17*1.2</f>
        <v>1908</v>
      </c>
      <c r="K17" s="532">
        <f t="shared" ref="K17" si="29">L17*P17</f>
        <v>0</v>
      </c>
      <c r="L17" s="532">
        <v>1750</v>
      </c>
      <c r="M17" s="533">
        <f>N17*P17</f>
        <v>0</v>
      </c>
      <c r="N17" s="533">
        <v>1590</v>
      </c>
      <c r="O17" s="534"/>
      <c r="P17" s="535"/>
    </row>
    <row r="18" spans="1:16" ht="67.5" customHeight="1" thickBot="1" x14ac:dyDescent="0.3">
      <c r="A18" s="529" t="s">
        <v>706</v>
      </c>
      <c r="B18" s="526" t="s">
        <v>362</v>
      </c>
      <c r="C18" s="526" t="s">
        <v>707</v>
      </c>
      <c r="D18" s="525" t="s">
        <v>704</v>
      </c>
      <c r="E18" s="525"/>
      <c r="F18" s="526" t="s">
        <v>15</v>
      </c>
      <c r="G18" s="590">
        <f t="shared" ref="G18" si="30">H18*P18</f>
        <v>0</v>
      </c>
      <c r="H18" s="530">
        <f t="shared" ref="H18" si="31">N18*1.3</f>
        <v>2067</v>
      </c>
      <c r="I18" s="531">
        <f t="shared" ref="I18" si="32">J18*P18</f>
        <v>0</v>
      </c>
      <c r="J18" s="532">
        <f t="shared" ref="J18" si="33">N18*1.2</f>
        <v>1908</v>
      </c>
      <c r="K18" s="532">
        <f t="shared" ref="K18" si="34">L18*P18</f>
        <v>0</v>
      </c>
      <c r="L18" s="532">
        <v>1750</v>
      </c>
      <c r="M18" s="533">
        <f>N18*P18</f>
        <v>0</v>
      </c>
      <c r="N18" s="533">
        <v>1590</v>
      </c>
      <c r="O18" s="534"/>
      <c r="P18" s="535"/>
    </row>
    <row r="19" spans="1:16" ht="30" customHeight="1" thickBot="1" x14ac:dyDescent="0.3">
      <c r="A19" s="560"/>
      <c r="B19" s="136"/>
      <c r="C19" s="136"/>
      <c r="D19" s="561" t="s">
        <v>599</v>
      </c>
      <c r="E19" s="561"/>
      <c r="F19" s="136"/>
      <c r="G19" s="597"/>
      <c r="H19" s="510"/>
      <c r="I19" s="510"/>
      <c r="J19" s="510"/>
      <c r="K19" s="510"/>
      <c r="L19" s="510"/>
      <c r="M19" s="510"/>
      <c r="N19" s="510"/>
      <c r="O19" s="511"/>
      <c r="P19" s="512"/>
    </row>
    <row r="20" spans="1:16" ht="67.5" customHeight="1" x14ac:dyDescent="0.25">
      <c r="A20" s="529" t="s">
        <v>600</v>
      </c>
      <c r="B20" s="526" t="s">
        <v>259</v>
      </c>
      <c r="C20" s="526" t="s">
        <v>602</v>
      </c>
      <c r="D20" s="525" t="s">
        <v>601</v>
      </c>
      <c r="E20" s="525"/>
      <c r="F20" s="526" t="s">
        <v>603</v>
      </c>
      <c r="G20" s="590">
        <f t="shared" ref="G20:G44" si="35">H20*P20</f>
        <v>0</v>
      </c>
      <c r="H20" s="530">
        <f t="shared" ref="H20:H45" si="36">N20*1.3</f>
        <v>1529.1120000000001</v>
      </c>
      <c r="I20" s="531">
        <f t="shared" ref="I20:I45" si="37">J20*P20</f>
        <v>0</v>
      </c>
      <c r="J20" s="532">
        <f t="shared" ref="J20:J45" si="38">N20*1.2</f>
        <v>1411.4880000000001</v>
      </c>
      <c r="K20" s="532">
        <f t="shared" ref="K20:K45" si="39">L20*P20</f>
        <v>0</v>
      </c>
      <c r="L20" s="532">
        <v>1352.67</v>
      </c>
      <c r="M20" s="533">
        <f>N20*P20</f>
        <v>0</v>
      </c>
      <c r="N20" s="533">
        <v>1176.24</v>
      </c>
      <c r="O20" s="534"/>
      <c r="P20" s="535"/>
    </row>
    <row r="21" spans="1:16" ht="82.5" customHeight="1" thickBot="1" x14ac:dyDescent="0.3">
      <c r="A21" s="536" t="s">
        <v>604</v>
      </c>
      <c r="B21" s="570" t="s">
        <v>259</v>
      </c>
      <c r="C21" s="524" t="s">
        <v>606</v>
      </c>
      <c r="D21" s="348" t="s">
        <v>605</v>
      </c>
      <c r="E21" s="348"/>
      <c r="F21" s="570" t="s">
        <v>607</v>
      </c>
      <c r="G21" s="591">
        <f t="shared" si="35"/>
        <v>0</v>
      </c>
      <c r="H21" s="537">
        <f t="shared" si="36"/>
        <v>3569.1240000000003</v>
      </c>
      <c r="I21" s="538">
        <f t="shared" si="37"/>
        <v>0</v>
      </c>
      <c r="J21" s="539">
        <f t="shared" si="38"/>
        <v>3294.576</v>
      </c>
      <c r="K21" s="537">
        <f t="shared" si="39"/>
        <v>0</v>
      </c>
      <c r="L21" s="537">
        <v>3157.2</v>
      </c>
      <c r="M21" s="540">
        <f t="shared" ref="M21:M45" si="40">N21*P21</f>
        <v>0</v>
      </c>
      <c r="N21" s="540">
        <v>2745.48</v>
      </c>
      <c r="O21" s="541"/>
      <c r="P21" s="542"/>
    </row>
    <row r="22" spans="1:16" ht="30" customHeight="1" thickBot="1" x14ac:dyDescent="0.3">
      <c r="A22" s="562"/>
      <c r="B22" s="136"/>
      <c r="C22" s="136"/>
      <c r="D22" s="563" t="s">
        <v>608</v>
      </c>
      <c r="E22" s="563"/>
      <c r="F22" s="136"/>
      <c r="G22" s="597"/>
      <c r="H22" s="510"/>
      <c r="I22" s="510"/>
      <c r="J22" s="510"/>
      <c r="K22" s="510"/>
      <c r="L22" s="510"/>
      <c r="M22" s="510"/>
      <c r="N22" s="510"/>
      <c r="O22" s="511"/>
      <c r="P22" s="512"/>
    </row>
    <row r="23" spans="1:16" ht="80.25" customHeight="1" thickBot="1" x14ac:dyDescent="0.3">
      <c r="A23" s="549" t="s">
        <v>609</v>
      </c>
      <c r="B23" s="567" t="s">
        <v>259</v>
      </c>
      <c r="C23" s="524" t="s">
        <v>611</v>
      </c>
      <c r="D23" s="528" t="s">
        <v>610</v>
      </c>
      <c r="E23" s="348"/>
      <c r="F23" s="570" t="s">
        <v>612</v>
      </c>
      <c r="G23" s="593">
        <f t="shared" si="35"/>
        <v>0</v>
      </c>
      <c r="H23" s="550">
        <f t="shared" si="36"/>
        <v>2933.8530000000001</v>
      </c>
      <c r="I23" s="550">
        <f t="shared" si="37"/>
        <v>0</v>
      </c>
      <c r="J23" s="551">
        <f t="shared" si="38"/>
        <v>2708.172</v>
      </c>
      <c r="K23" s="550">
        <f t="shared" si="39"/>
        <v>0</v>
      </c>
      <c r="L23" s="550">
        <v>2595.33</v>
      </c>
      <c r="M23" s="552">
        <f t="shared" si="40"/>
        <v>0</v>
      </c>
      <c r="N23" s="552">
        <v>2256.81</v>
      </c>
      <c r="O23" s="553"/>
      <c r="P23" s="554"/>
    </row>
    <row r="24" spans="1:16" ht="30" customHeight="1" thickBot="1" x14ac:dyDescent="0.3">
      <c r="A24" s="562"/>
      <c r="B24" s="136"/>
      <c r="C24" s="136"/>
      <c r="D24" s="563" t="s">
        <v>616</v>
      </c>
      <c r="E24" s="563"/>
      <c r="F24" s="136"/>
      <c r="G24" s="597"/>
      <c r="H24" s="510"/>
      <c r="I24" s="510"/>
      <c r="J24" s="510"/>
      <c r="K24" s="510"/>
      <c r="L24" s="510"/>
      <c r="M24" s="510"/>
      <c r="N24" s="510"/>
      <c r="O24" s="511"/>
      <c r="P24" s="512"/>
    </row>
    <row r="25" spans="1:16" ht="47.25" customHeight="1" x14ac:dyDescent="0.25">
      <c r="A25" s="464" t="s">
        <v>613</v>
      </c>
      <c r="B25" s="572" t="s">
        <v>259</v>
      </c>
      <c r="C25" s="569" t="s">
        <v>615</v>
      </c>
      <c r="D25" s="298" t="s">
        <v>614</v>
      </c>
      <c r="E25" s="681"/>
      <c r="F25" s="444" t="s">
        <v>12</v>
      </c>
      <c r="G25" s="594">
        <f t="shared" si="35"/>
        <v>0</v>
      </c>
      <c r="H25" s="386">
        <f t="shared" si="36"/>
        <v>17669.600000000002</v>
      </c>
      <c r="I25" s="386">
        <f t="shared" si="37"/>
        <v>0</v>
      </c>
      <c r="J25" s="445">
        <f t="shared" si="38"/>
        <v>16310.4</v>
      </c>
      <c r="K25" s="386">
        <f t="shared" si="39"/>
        <v>0</v>
      </c>
      <c r="L25" s="386">
        <v>15631</v>
      </c>
      <c r="M25" s="387">
        <f t="shared" si="40"/>
        <v>0</v>
      </c>
      <c r="N25" s="387">
        <v>13592</v>
      </c>
      <c r="O25" s="457"/>
      <c r="P25" s="389"/>
    </row>
    <row r="26" spans="1:16" ht="30" x14ac:dyDescent="0.25">
      <c r="A26" s="464" t="s">
        <v>613</v>
      </c>
      <c r="B26" s="572" t="s">
        <v>259</v>
      </c>
      <c r="C26" s="569" t="s">
        <v>615</v>
      </c>
      <c r="D26" s="298" t="s">
        <v>614</v>
      </c>
      <c r="E26" s="682"/>
      <c r="F26" s="428" t="s">
        <v>14</v>
      </c>
      <c r="G26" s="595">
        <f t="shared" si="35"/>
        <v>0</v>
      </c>
      <c r="H26" s="261">
        <f t="shared" si="36"/>
        <v>20387.900000000001</v>
      </c>
      <c r="I26" s="261">
        <f t="shared" si="37"/>
        <v>0</v>
      </c>
      <c r="J26" s="446">
        <f t="shared" si="38"/>
        <v>18819.599999999999</v>
      </c>
      <c r="K26" s="261">
        <f t="shared" si="39"/>
        <v>0</v>
      </c>
      <c r="L26" s="261">
        <v>18035</v>
      </c>
      <c r="M26" s="447">
        <f t="shared" si="40"/>
        <v>0</v>
      </c>
      <c r="N26" s="447">
        <v>15683</v>
      </c>
      <c r="O26" s="455"/>
      <c r="P26" s="284"/>
    </row>
    <row r="27" spans="1:16" ht="30.75" thickBot="1" x14ac:dyDescent="0.3">
      <c r="A27" s="464" t="s">
        <v>613</v>
      </c>
      <c r="B27" s="572" t="s">
        <v>259</v>
      </c>
      <c r="C27" s="569" t="s">
        <v>615</v>
      </c>
      <c r="D27" s="298" t="s">
        <v>614</v>
      </c>
      <c r="E27" s="683"/>
      <c r="F27" s="428" t="s">
        <v>15</v>
      </c>
      <c r="G27" s="595">
        <f t="shared" si="35"/>
        <v>0</v>
      </c>
      <c r="H27" s="261">
        <f t="shared" si="36"/>
        <v>21746.400000000001</v>
      </c>
      <c r="I27" s="261">
        <f t="shared" si="37"/>
        <v>0</v>
      </c>
      <c r="J27" s="446">
        <f t="shared" si="38"/>
        <v>20073.599999999999</v>
      </c>
      <c r="K27" s="261">
        <f t="shared" si="39"/>
        <v>0</v>
      </c>
      <c r="L27" s="261">
        <v>19237</v>
      </c>
      <c r="M27" s="447">
        <f t="shared" si="40"/>
        <v>0</v>
      </c>
      <c r="N27" s="447">
        <v>16728</v>
      </c>
      <c r="O27" s="455"/>
      <c r="P27" s="284"/>
    </row>
    <row r="28" spans="1:16" ht="30" customHeight="1" thickBot="1" x14ac:dyDescent="0.3">
      <c r="A28" s="562"/>
      <c r="B28" s="136"/>
      <c r="C28" s="136"/>
      <c r="D28" s="563" t="s">
        <v>620</v>
      </c>
      <c r="E28" s="563"/>
      <c r="F28" s="136"/>
      <c r="G28" s="597"/>
      <c r="H28" s="510"/>
      <c r="I28" s="510"/>
      <c r="J28" s="510"/>
      <c r="K28" s="510"/>
      <c r="L28" s="510"/>
      <c r="M28" s="510"/>
      <c r="N28" s="510"/>
      <c r="O28" s="511"/>
      <c r="P28" s="512"/>
    </row>
    <row r="29" spans="1:16" ht="78" customHeight="1" thickBot="1" x14ac:dyDescent="0.3">
      <c r="A29" s="557" t="s">
        <v>617</v>
      </c>
      <c r="B29" s="572" t="s">
        <v>259</v>
      </c>
      <c r="C29" s="570" t="s">
        <v>619</v>
      </c>
      <c r="D29" s="297" t="s">
        <v>618</v>
      </c>
      <c r="E29" s="348"/>
      <c r="F29" s="428"/>
      <c r="G29" s="595">
        <f t="shared" si="35"/>
        <v>0</v>
      </c>
      <c r="H29" s="261">
        <f t="shared" si="36"/>
        <v>2676.7000000000003</v>
      </c>
      <c r="I29" s="261">
        <f t="shared" si="37"/>
        <v>0</v>
      </c>
      <c r="J29" s="446">
        <f t="shared" si="38"/>
        <v>2470.7999999999997</v>
      </c>
      <c r="K29" s="261">
        <f t="shared" si="39"/>
        <v>0</v>
      </c>
      <c r="L29" s="261">
        <v>2368</v>
      </c>
      <c r="M29" s="447">
        <f t="shared" si="40"/>
        <v>0</v>
      </c>
      <c r="N29" s="447">
        <v>2059</v>
      </c>
      <c r="O29" s="455"/>
      <c r="P29" s="284"/>
    </row>
    <row r="30" spans="1:16" ht="30" customHeight="1" thickBot="1" x14ac:dyDescent="0.3">
      <c r="A30" s="562"/>
      <c r="B30" s="136"/>
      <c r="C30" s="136"/>
      <c r="D30" s="563" t="s">
        <v>622</v>
      </c>
      <c r="E30" s="563"/>
      <c r="F30" s="136"/>
      <c r="G30" s="597"/>
      <c r="H30" s="510"/>
      <c r="I30" s="510"/>
      <c r="J30" s="510"/>
      <c r="K30" s="510"/>
      <c r="L30" s="510"/>
      <c r="M30" s="510"/>
      <c r="N30" s="510"/>
      <c r="O30" s="511"/>
      <c r="P30" s="512"/>
    </row>
    <row r="31" spans="1:16" ht="32.25" customHeight="1" x14ac:dyDescent="0.25">
      <c r="A31" s="557" t="s">
        <v>623</v>
      </c>
      <c r="B31" s="572" t="s">
        <v>259</v>
      </c>
      <c r="C31" s="570" t="s">
        <v>625</v>
      </c>
      <c r="D31" s="297" t="s">
        <v>626</v>
      </c>
      <c r="E31" s="681"/>
      <c r="F31" s="428" t="s">
        <v>15</v>
      </c>
      <c r="G31" s="595">
        <f t="shared" ref="G31:G37" si="41">H31*P31</f>
        <v>0</v>
      </c>
      <c r="H31" s="261">
        <f t="shared" ref="H31:H37" si="42">N31*1.3</f>
        <v>14995.5</v>
      </c>
      <c r="I31" s="261">
        <f t="shared" ref="I31:I37" si="43">J31*P31</f>
        <v>0</v>
      </c>
      <c r="J31" s="446">
        <f t="shared" ref="J31:J37" si="44">N31*1.2</f>
        <v>13842</v>
      </c>
      <c r="K31" s="261">
        <f t="shared" ref="K31:K37" si="45">L31*P31</f>
        <v>0</v>
      </c>
      <c r="L31" s="261">
        <v>13266</v>
      </c>
      <c r="M31" s="447">
        <f t="shared" ref="M31:M37" si="46">N31*P31</f>
        <v>0</v>
      </c>
      <c r="N31" s="447">
        <v>11535</v>
      </c>
      <c r="O31" s="453"/>
      <c r="P31" s="364"/>
    </row>
    <row r="32" spans="1:16" ht="28.5" customHeight="1" x14ac:dyDescent="0.25">
      <c r="A32" s="557" t="s">
        <v>623</v>
      </c>
      <c r="B32" s="572" t="s">
        <v>259</v>
      </c>
      <c r="C32" s="570" t="s">
        <v>625</v>
      </c>
      <c r="D32" s="297" t="s">
        <v>626</v>
      </c>
      <c r="E32" s="682"/>
      <c r="F32" s="428" t="s">
        <v>628</v>
      </c>
      <c r="G32" s="595">
        <f t="shared" si="41"/>
        <v>0</v>
      </c>
      <c r="H32" s="261">
        <f t="shared" si="42"/>
        <v>22196.2</v>
      </c>
      <c r="I32" s="261">
        <f t="shared" si="43"/>
        <v>0</v>
      </c>
      <c r="J32" s="446">
        <f t="shared" si="44"/>
        <v>20488.8</v>
      </c>
      <c r="K32" s="261">
        <f t="shared" si="45"/>
        <v>0</v>
      </c>
      <c r="L32" s="261">
        <v>19635</v>
      </c>
      <c r="M32" s="447">
        <f t="shared" si="46"/>
        <v>0</v>
      </c>
      <c r="N32" s="447">
        <v>17074</v>
      </c>
      <c r="O32" s="455"/>
      <c r="P32" s="284"/>
    </row>
    <row r="33" spans="1:16" ht="30" customHeight="1" x14ac:dyDescent="0.25">
      <c r="A33" s="557" t="s">
        <v>623</v>
      </c>
      <c r="B33" s="572" t="s">
        <v>259</v>
      </c>
      <c r="C33" s="570" t="s">
        <v>625</v>
      </c>
      <c r="D33" s="297" t="s">
        <v>626</v>
      </c>
      <c r="E33" s="682"/>
      <c r="F33" s="428" t="s">
        <v>629</v>
      </c>
      <c r="G33" s="595">
        <f t="shared" si="41"/>
        <v>0</v>
      </c>
      <c r="H33" s="261">
        <f t="shared" si="42"/>
        <v>14996.800000000001</v>
      </c>
      <c r="I33" s="261">
        <f t="shared" si="43"/>
        <v>0</v>
      </c>
      <c r="J33" s="446">
        <f t="shared" si="44"/>
        <v>13843.199999999999</v>
      </c>
      <c r="K33" s="261">
        <f t="shared" si="45"/>
        <v>0</v>
      </c>
      <c r="L33" s="261">
        <v>13266</v>
      </c>
      <c r="M33" s="447">
        <f t="shared" si="46"/>
        <v>0</v>
      </c>
      <c r="N33" s="447">
        <v>11536</v>
      </c>
      <c r="O33" s="455"/>
      <c r="P33" s="284"/>
    </row>
    <row r="34" spans="1:16" ht="33" customHeight="1" x14ac:dyDescent="0.25">
      <c r="A34" s="557" t="s">
        <v>624</v>
      </c>
      <c r="B34" s="572" t="s">
        <v>259</v>
      </c>
      <c r="C34" s="570" t="s">
        <v>627</v>
      </c>
      <c r="D34" s="297" t="s">
        <v>626</v>
      </c>
      <c r="E34" s="682"/>
      <c r="F34" s="428" t="s">
        <v>15</v>
      </c>
      <c r="G34" s="595">
        <f t="shared" si="41"/>
        <v>0</v>
      </c>
      <c r="H34" s="261">
        <f t="shared" si="42"/>
        <v>23394.799999999999</v>
      </c>
      <c r="I34" s="261">
        <f t="shared" si="43"/>
        <v>0</v>
      </c>
      <c r="J34" s="446">
        <f t="shared" si="44"/>
        <v>21595.200000000001</v>
      </c>
      <c r="K34" s="261">
        <f t="shared" si="45"/>
        <v>0</v>
      </c>
      <c r="L34" s="261">
        <v>20696</v>
      </c>
      <c r="M34" s="447">
        <f t="shared" si="46"/>
        <v>0</v>
      </c>
      <c r="N34" s="447">
        <v>17996</v>
      </c>
      <c r="O34" s="455"/>
      <c r="P34" s="284"/>
    </row>
    <row r="35" spans="1:16" ht="30" customHeight="1" x14ac:dyDescent="0.25">
      <c r="A35" s="557" t="s">
        <v>624</v>
      </c>
      <c r="B35" s="572" t="s">
        <v>259</v>
      </c>
      <c r="C35" s="570" t="s">
        <v>627</v>
      </c>
      <c r="D35" s="297" t="s">
        <v>626</v>
      </c>
      <c r="E35" s="682"/>
      <c r="F35" s="428" t="s">
        <v>628</v>
      </c>
      <c r="G35" s="595">
        <f t="shared" si="41"/>
        <v>0</v>
      </c>
      <c r="H35" s="261">
        <f t="shared" si="42"/>
        <v>23394.799999999999</v>
      </c>
      <c r="I35" s="261">
        <f t="shared" si="43"/>
        <v>0</v>
      </c>
      <c r="J35" s="446">
        <f t="shared" si="44"/>
        <v>21595.200000000001</v>
      </c>
      <c r="K35" s="261">
        <f t="shared" si="45"/>
        <v>0</v>
      </c>
      <c r="L35" s="261">
        <v>20696</v>
      </c>
      <c r="M35" s="447">
        <f t="shared" si="46"/>
        <v>0</v>
      </c>
      <c r="N35" s="447">
        <v>17996</v>
      </c>
      <c r="O35" s="455"/>
      <c r="P35" s="284"/>
    </row>
    <row r="36" spans="1:16" ht="33" customHeight="1" x14ac:dyDescent="0.25">
      <c r="A36" s="557" t="s">
        <v>624</v>
      </c>
      <c r="B36" s="572" t="s">
        <v>259</v>
      </c>
      <c r="C36" s="570" t="s">
        <v>627</v>
      </c>
      <c r="D36" s="297" t="s">
        <v>626</v>
      </c>
      <c r="E36" s="682"/>
      <c r="F36" s="428" t="s">
        <v>629</v>
      </c>
      <c r="G36" s="595">
        <f t="shared" si="41"/>
        <v>0</v>
      </c>
      <c r="H36" s="261">
        <f t="shared" si="42"/>
        <v>23394.799999999999</v>
      </c>
      <c r="I36" s="261">
        <f t="shared" si="43"/>
        <v>0</v>
      </c>
      <c r="J36" s="446">
        <f t="shared" si="44"/>
        <v>21595.200000000001</v>
      </c>
      <c r="K36" s="261">
        <f t="shared" si="45"/>
        <v>0</v>
      </c>
      <c r="L36" s="261">
        <v>20696</v>
      </c>
      <c r="M36" s="447">
        <f t="shared" si="46"/>
        <v>0</v>
      </c>
      <c r="N36" s="447">
        <v>17996</v>
      </c>
      <c r="O36" s="455"/>
      <c r="P36" s="284"/>
    </row>
    <row r="37" spans="1:16" ht="33" customHeight="1" thickBot="1" x14ac:dyDescent="0.3">
      <c r="A37" s="557" t="s">
        <v>624</v>
      </c>
      <c r="B37" s="572" t="s">
        <v>259</v>
      </c>
      <c r="C37" s="570" t="s">
        <v>627</v>
      </c>
      <c r="D37" s="297" t="s">
        <v>626</v>
      </c>
      <c r="E37" s="683"/>
      <c r="F37" s="428" t="s">
        <v>630</v>
      </c>
      <c r="G37" s="595">
        <f t="shared" si="41"/>
        <v>0</v>
      </c>
      <c r="H37" s="261">
        <f t="shared" si="42"/>
        <v>23394.799999999999</v>
      </c>
      <c r="I37" s="261">
        <f t="shared" si="43"/>
        <v>0</v>
      </c>
      <c r="J37" s="446">
        <f t="shared" si="44"/>
        <v>21595.200000000001</v>
      </c>
      <c r="K37" s="261">
        <f t="shared" si="45"/>
        <v>0</v>
      </c>
      <c r="L37" s="261">
        <v>20696</v>
      </c>
      <c r="M37" s="447">
        <f t="shared" si="46"/>
        <v>0</v>
      </c>
      <c r="N37" s="447">
        <v>17996</v>
      </c>
      <c r="O37" s="460"/>
      <c r="P37" s="625"/>
    </row>
    <row r="38" spans="1:16" ht="30" customHeight="1" thickBot="1" x14ac:dyDescent="0.3">
      <c r="A38" s="562"/>
      <c r="B38" s="136"/>
      <c r="C38" s="136"/>
      <c r="D38" s="563" t="s">
        <v>631</v>
      </c>
      <c r="E38" s="563"/>
      <c r="F38" s="136"/>
      <c r="G38" s="597"/>
      <c r="H38" s="510"/>
      <c r="I38" s="510"/>
      <c r="J38" s="510"/>
      <c r="K38" s="510"/>
      <c r="L38" s="510"/>
      <c r="M38" s="510"/>
      <c r="N38" s="510"/>
      <c r="O38" s="511"/>
      <c r="P38" s="512"/>
    </row>
    <row r="39" spans="1:16" ht="95.25" customHeight="1" x14ac:dyDescent="0.25">
      <c r="A39" s="557" t="s">
        <v>632</v>
      </c>
      <c r="B39" s="572" t="s">
        <v>259</v>
      </c>
      <c r="C39" s="570" t="s">
        <v>634</v>
      </c>
      <c r="D39" s="297" t="s">
        <v>635</v>
      </c>
      <c r="E39" s="564"/>
      <c r="F39" s="428"/>
      <c r="G39" s="595">
        <f>H39*P39</f>
        <v>0</v>
      </c>
      <c r="H39" s="261">
        <f t="shared" ref="H39:H40" si="47">N39*1.3</f>
        <v>109609.5</v>
      </c>
      <c r="I39" s="261">
        <f t="shared" ref="I39:I40" si="48">J39*P39</f>
        <v>0</v>
      </c>
      <c r="J39" s="446">
        <f t="shared" ref="J39:J40" si="49">N39*1.2</f>
        <v>101178</v>
      </c>
      <c r="K39" s="261">
        <f t="shared" ref="K39:K40" si="50">L39*P39</f>
        <v>0</v>
      </c>
      <c r="L39" s="261">
        <v>96960</v>
      </c>
      <c r="M39" s="447">
        <f>N39*P39</f>
        <v>0</v>
      </c>
      <c r="N39" s="447">
        <v>84315</v>
      </c>
      <c r="O39" s="455"/>
      <c r="P39" s="284"/>
    </row>
    <row r="40" spans="1:16" ht="107.25" customHeight="1" thickBot="1" x14ac:dyDescent="0.3">
      <c r="A40" s="557" t="s">
        <v>633</v>
      </c>
      <c r="B40" s="572" t="s">
        <v>259</v>
      </c>
      <c r="C40" s="570" t="s">
        <v>636</v>
      </c>
      <c r="D40" s="297" t="s">
        <v>637</v>
      </c>
      <c r="E40" s="565"/>
      <c r="F40" s="428"/>
      <c r="G40" s="595">
        <f>H40*P40</f>
        <v>0</v>
      </c>
      <c r="H40" s="261">
        <f t="shared" si="47"/>
        <v>153407.80000000002</v>
      </c>
      <c r="I40" s="261">
        <f t="shared" si="48"/>
        <v>0</v>
      </c>
      <c r="J40" s="446">
        <f t="shared" si="49"/>
        <v>141607.19999999998</v>
      </c>
      <c r="K40" s="261">
        <f t="shared" si="50"/>
        <v>0</v>
      </c>
      <c r="L40" s="261">
        <v>135706</v>
      </c>
      <c r="M40" s="447">
        <f t="shared" ref="M40" si="51">N40*P40</f>
        <v>0</v>
      </c>
      <c r="N40" s="447">
        <v>118006</v>
      </c>
      <c r="O40" s="455"/>
      <c r="P40" s="284"/>
    </row>
    <row r="41" spans="1:16" ht="30" customHeight="1" thickBot="1" x14ac:dyDescent="0.3">
      <c r="A41" s="562"/>
      <c r="B41" s="136"/>
      <c r="C41" s="136"/>
      <c r="D41" s="563" t="s">
        <v>638</v>
      </c>
      <c r="E41" s="563"/>
      <c r="F41" s="136"/>
      <c r="G41" s="597"/>
      <c r="H41" s="510"/>
      <c r="I41" s="510"/>
      <c r="J41" s="510"/>
      <c r="K41" s="510"/>
      <c r="L41" s="510"/>
      <c r="M41" s="510"/>
      <c r="N41" s="510"/>
      <c r="O41" s="511"/>
      <c r="P41" s="512"/>
    </row>
    <row r="42" spans="1:16" ht="35.25" customHeight="1" x14ac:dyDescent="0.25">
      <c r="A42" s="584" t="s">
        <v>639</v>
      </c>
      <c r="B42" s="583" t="s">
        <v>259</v>
      </c>
      <c r="C42" s="580" t="s">
        <v>641</v>
      </c>
      <c r="D42" s="339" t="s">
        <v>642</v>
      </c>
      <c r="E42" s="684"/>
      <c r="F42" s="450" t="s">
        <v>644</v>
      </c>
      <c r="G42" s="598">
        <f>H42*P42</f>
        <v>0</v>
      </c>
      <c r="H42" s="386">
        <f t="shared" si="36"/>
        <v>2960.1</v>
      </c>
      <c r="I42" s="387">
        <f t="shared" si="37"/>
        <v>0</v>
      </c>
      <c r="J42" s="255">
        <f t="shared" si="38"/>
        <v>2732.4</v>
      </c>
      <c r="K42" s="387">
        <f t="shared" si="39"/>
        <v>0</v>
      </c>
      <c r="L42" s="303">
        <v>2618</v>
      </c>
      <c r="M42" s="576">
        <f t="shared" si="40"/>
        <v>0</v>
      </c>
      <c r="N42" s="387">
        <v>2277</v>
      </c>
      <c r="O42" s="457"/>
      <c r="P42" s="54"/>
    </row>
    <row r="43" spans="1:16" ht="39.75" customHeight="1" x14ac:dyDescent="0.25">
      <c r="A43" s="585" t="s">
        <v>639</v>
      </c>
      <c r="B43" s="577" t="s">
        <v>259</v>
      </c>
      <c r="C43" s="566" t="s">
        <v>641</v>
      </c>
      <c r="D43" s="268" t="s">
        <v>642</v>
      </c>
      <c r="E43" s="680"/>
      <c r="F43" s="577" t="s">
        <v>645</v>
      </c>
      <c r="G43" s="599">
        <f>H43*P43</f>
        <v>0</v>
      </c>
      <c r="H43" s="261">
        <f t="shared" ref="H43" si="52">N43*1.3</f>
        <v>2960.1</v>
      </c>
      <c r="I43" s="447">
        <f t="shared" ref="I43" si="53">J43*P43</f>
        <v>0</v>
      </c>
      <c r="J43" s="261">
        <f t="shared" ref="J43" si="54">N43*1.2</f>
        <v>2732.4</v>
      </c>
      <c r="K43" s="447">
        <f t="shared" ref="K43" si="55">L43*P43</f>
        <v>0</v>
      </c>
      <c r="L43" s="261">
        <v>2618</v>
      </c>
      <c r="M43" s="589">
        <f t="shared" ref="M43" si="56">N43*P43</f>
        <v>0</v>
      </c>
      <c r="N43" s="447">
        <v>2277</v>
      </c>
      <c r="O43" s="455"/>
      <c r="P43" s="284"/>
    </row>
    <row r="44" spans="1:16" ht="35.25" customHeight="1" x14ac:dyDescent="0.25">
      <c r="A44" s="574" t="s">
        <v>640</v>
      </c>
      <c r="B44" s="578" t="s">
        <v>259</v>
      </c>
      <c r="C44" s="581" t="s">
        <v>641</v>
      </c>
      <c r="D44" s="294" t="s">
        <v>643</v>
      </c>
      <c r="E44" s="679"/>
      <c r="F44" s="578" t="s">
        <v>14</v>
      </c>
      <c r="G44" s="600">
        <f t="shared" si="35"/>
        <v>0</v>
      </c>
      <c r="H44" s="575">
        <f t="shared" si="36"/>
        <v>2122.9</v>
      </c>
      <c r="I44" s="573">
        <f t="shared" si="37"/>
        <v>0</v>
      </c>
      <c r="J44" s="442">
        <f t="shared" si="38"/>
        <v>1959.6</v>
      </c>
      <c r="K44" s="440">
        <f t="shared" si="39"/>
        <v>0</v>
      </c>
      <c r="L44" s="442">
        <v>1879</v>
      </c>
      <c r="M44" s="441">
        <f t="shared" si="40"/>
        <v>0</v>
      </c>
      <c r="N44" s="442">
        <v>1633</v>
      </c>
      <c r="O44" s="456"/>
      <c r="P44" s="588"/>
    </row>
    <row r="45" spans="1:16" ht="38.25" customHeight="1" thickBot="1" x14ac:dyDescent="0.3">
      <c r="A45" s="586" t="s">
        <v>640</v>
      </c>
      <c r="B45" s="579" t="s">
        <v>259</v>
      </c>
      <c r="C45" s="582" t="s">
        <v>641</v>
      </c>
      <c r="D45" s="477" t="s">
        <v>643</v>
      </c>
      <c r="E45" s="685"/>
      <c r="F45" s="579" t="s">
        <v>646</v>
      </c>
      <c r="G45" s="601">
        <f>H45*P45</f>
        <v>0</v>
      </c>
      <c r="H45" s="283">
        <f t="shared" si="36"/>
        <v>2122.9</v>
      </c>
      <c r="I45" s="436">
        <f t="shared" si="37"/>
        <v>0</v>
      </c>
      <c r="J45" s="283">
        <f t="shared" si="38"/>
        <v>1959.6</v>
      </c>
      <c r="K45" s="436">
        <f t="shared" si="39"/>
        <v>0</v>
      </c>
      <c r="L45" s="283">
        <v>1879</v>
      </c>
      <c r="M45" s="587">
        <f t="shared" si="40"/>
        <v>0</v>
      </c>
      <c r="N45" s="436">
        <v>1633</v>
      </c>
      <c r="O45" s="460"/>
      <c r="P45" s="57"/>
    </row>
  </sheetData>
  <mergeCells count="5">
    <mergeCell ref="E10:E11"/>
    <mergeCell ref="E25:E27"/>
    <mergeCell ref="E31:E37"/>
    <mergeCell ref="E42:E43"/>
    <mergeCell ref="E44:E45"/>
  </mergeCells>
  <hyperlinks>
    <hyperlink ref="M2" location="Содержание!R1C1" display="НА ГЛАВНУЮ"/>
    <hyperlink ref="N2" location="Содержание!R1C1" display="Содержание!R1C1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70" zoomScaleNormal="70" workbookViewId="0">
      <selection activeCell="A2" sqref="A2"/>
    </sheetView>
  </sheetViews>
  <sheetFormatPr defaultRowHeight="15" x14ac:dyDescent="0.25"/>
  <cols>
    <col min="2" max="2" width="19.5703125" customWidth="1"/>
    <col min="3" max="3" width="45.7109375" customWidth="1"/>
    <col min="4" max="4" width="19.7109375" customWidth="1"/>
    <col min="5" max="5" width="18.42578125" customWidth="1"/>
    <col min="6" max="6" width="12.7109375" customWidth="1"/>
    <col min="7" max="7" width="0.140625" customWidth="1"/>
    <col min="8" max="8" width="9.140625" hidden="1" customWidth="1"/>
    <col min="9" max="9" width="0.28515625" hidden="1" customWidth="1"/>
    <col min="10" max="10" width="9.140625" hidden="1" customWidth="1"/>
    <col min="11" max="11" width="11.85546875" customWidth="1"/>
    <col min="12" max="12" width="9.140625" hidden="1" customWidth="1"/>
    <col min="13" max="13" width="11.42578125" customWidth="1"/>
    <col min="14" max="14" width="9.140625" hidden="1" customWidth="1"/>
  </cols>
  <sheetData>
    <row r="1" spans="1:15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 t="s">
        <v>193</v>
      </c>
      <c r="N1" s="202"/>
      <c r="O1" s="202">
        <f>Содержание!D12</f>
        <v>66.258399999999995</v>
      </c>
    </row>
    <row r="2" spans="1:15" ht="26.25" thickBot="1" x14ac:dyDescent="0.3">
      <c r="A2" s="220" t="s">
        <v>698</v>
      </c>
      <c r="B2" s="221"/>
      <c r="C2" s="204" t="s">
        <v>701</v>
      </c>
      <c r="D2" s="232"/>
      <c r="E2" s="233"/>
      <c r="F2" s="215"/>
      <c r="G2" s="210"/>
      <c r="H2" s="210"/>
      <c r="I2" s="210"/>
      <c r="J2" s="208"/>
      <c r="K2" s="208"/>
      <c r="L2" s="211" t="s">
        <v>201</v>
      </c>
      <c r="M2" s="224" t="s">
        <v>201</v>
      </c>
      <c r="N2" s="205"/>
      <c r="O2" s="205"/>
    </row>
    <row r="3" spans="1:15" ht="63.75" customHeight="1" thickBot="1" x14ac:dyDescent="0.3">
      <c r="A3" s="68" t="s">
        <v>1</v>
      </c>
      <c r="B3" s="69" t="s">
        <v>2</v>
      </c>
      <c r="C3" s="70" t="s">
        <v>167</v>
      </c>
      <c r="D3" s="70" t="s">
        <v>592</v>
      </c>
      <c r="E3" s="70" t="s">
        <v>53</v>
      </c>
      <c r="F3" s="70"/>
      <c r="G3" s="125" t="s">
        <v>192</v>
      </c>
      <c r="H3" s="125"/>
      <c r="I3" s="125" t="s">
        <v>474</v>
      </c>
      <c r="J3" s="125"/>
      <c r="K3" s="125" t="s">
        <v>677</v>
      </c>
      <c r="L3" s="125"/>
      <c r="M3" s="125" t="s">
        <v>476</v>
      </c>
      <c r="N3" s="113" t="s">
        <v>471</v>
      </c>
      <c r="O3" s="71" t="s">
        <v>0</v>
      </c>
    </row>
    <row r="4" spans="1:15" ht="21" thickBot="1" x14ac:dyDescent="0.3">
      <c r="A4" s="160" t="s">
        <v>194</v>
      </c>
      <c r="B4" s="161"/>
      <c r="C4" s="138"/>
      <c r="D4" s="138"/>
      <c r="E4" s="138"/>
      <c r="F4" s="138"/>
      <c r="G4" s="508">
        <f>SUM(F6:F10,F18:F23,F25:F26,F27:F30,F12:F16)</f>
        <v>0</v>
      </c>
      <c r="H4" s="509"/>
      <c r="I4" s="509">
        <f>SUM(H6:H10,H12:H16,H18:H23,H25:H30)</f>
        <v>0</v>
      </c>
      <c r="J4" s="509"/>
      <c r="K4" s="509">
        <f>SUM(J6:J10,J12:J16,J18:J23,J25:J30)</f>
        <v>0</v>
      </c>
      <c r="L4" s="509"/>
      <c r="M4" s="509">
        <f>SUM(L6:L10,L12:L16,L18:L23,L25:L30)</f>
        <v>0</v>
      </c>
      <c r="N4" s="509"/>
      <c r="O4" s="509"/>
    </row>
    <row r="5" spans="1:15" ht="16.5" thickBot="1" x14ac:dyDescent="0.3">
      <c r="A5" s="602"/>
      <c r="B5" s="136"/>
      <c r="C5" s="603" t="s">
        <v>649</v>
      </c>
      <c r="D5" s="603"/>
      <c r="E5" s="136"/>
      <c r="F5" s="136"/>
      <c r="G5" s="510"/>
      <c r="H5" s="510"/>
      <c r="I5" s="510"/>
      <c r="J5" s="510"/>
      <c r="K5" s="510"/>
      <c r="L5" s="510"/>
      <c r="M5" s="510"/>
      <c r="N5" s="511"/>
      <c r="O5" s="512"/>
    </row>
    <row r="6" spans="1:15" ht="46.5" customHeight="1" x14ac:dyDescent="0.25">
      <c r="A6" s="604" t="s">
        <v>648</v>
      </c>
      <c r="B6" s="526" t="s">
        <v>259</v>
      </c>
      <c r="C6" s="525" t="s">
        <v>650</v>
      </c>
      <c r="D6" s="681"/>
      <c r="E6" s="526" t="s">
        <v>12</v>
      </c>
      <c r="F6" s="590">
        <f>G6*O6</f>
        <v>0</v>
      </c>
      <c r="G6" s="530">
        <f t="shared" ref="G6:G16" si="0">M6*1.3</f>
        <v>253.63</v>
      </c>
      <c r="H6" s="531">
        <f>I6*O6</f>
        <v>0</v>
      </c>
      <c r="I6" s="532">
        <f t="shared" ref="I6:I16" si="1">M6*1.2</f>
        <v>234.11999999999998</v>
      </c>
      <c r="J6" s="532">
        <f>K6*O6</f>
        <v>0</v>
      </c>
      <c r="K6" s="532">
        <f t="shared" ref="K6:K16" si="2">M6*1.1</f>
        <v>214.61</v>
      </c>
      <c r="L6" s="533">
        <f>M6*O6</f>
        <v>0</v>
      </c>
      <c r="M6" s="630">
        <v>195.1</v>
      </c>
      <c r="N6" s="534"/>
      <c r="O6" s="535"/>
    </row>
    <row r="7" spans="1:15" ht="45.75" customHeight="1" x14ac:dyDescent="0.25">
      <c r="A7" s="605" t="s">
        <v>648</v>
      </c>
      <c r="B7" s="524" t="s">
        <v>259</v>
      </c>
      <c r="C7" s="348" t="s">
        <v>650</v>
      </c>
      <c r="D7" s="682"/>
      <c r="E7" s="524" t="s">
        <v>212</v>
      </c>
      <c r="F7" s="591">
        <f t="shared" ref="F7:F16" si="3">G7*O7</f>
        <v>0</v>
      </c>
      <c r="G7" s="537">
        <f t="shared" si="0"/>
        <v>253.63</v>
      </c>
      <c r="H7" s="538">
        <f t="shared" ref="H7:H16" si="4">I7*O7</f>
        <v>0</v>
      </c>
      <c r="I7" s="539">
        <f t="shared" si="1"/>
        <v>234.11999999999998</v>
      </c>
      <c r="J7" s="537">
        <f t="shared" ref="J7:J16" si="5">K7*O7</f>
        <v>0</v>
      </c>
      <c r="K7" s="537">
        <f t="shared" si="2"/>
        <v>214.61</v>
      </c>
      <c r="L7" s="540">
        <f t="shared" ref="L7:L16" si="6">M7*O7</f>
        <v>0</v>
      </c>
      <c r="M7" s="544">
        <v>195.1</v>
      </c>
      <c r="N7" s="541"/>
      <c r="O7" s="542"/>
    </row>
    <row r="8" spans="1:15" ht="46.5" customHeight="1" x14ac:dyDescent="0.25">
      <c r="A8" s="606" t="s">
        <v>648</v>
      </c>
      <c r="B8" s="566" t="s">
        <v>259</v>
      </c>
      <c r="C8" s="353" t="s">
        <v>650</v>
      </c>
      <c r="D8" s="682"/>
      <c r="E8" s="524" t="s">
        <v>14</v>
      </c>
      <c r="F8" s="592">
        <f t="shared" si="3"/>
        <v>0</v>
      </c>
      <c r="G8" s="537">
        <f t="shared" si="0"/>
        <v>253.63</v>
      </c>
      <c r="H8" s="544">
        <f t="shared" si="4"/>
        <v>0</v>
      </c>
      <c r="I8" s="545">
        <f t="shared" si="1"/>
        <v>234.11999999999998</v>
      </c>
      <c r="J8" s="544">
        <f t="shared" si="5"/>
        <v>0</v>
      </c>
      <c r="K8" s="544">
        <f t="shared" si="2"/>
        <v>214.61</v>
      </c>
      <c r="L8" s="546">
        <f t="shared" si="6"/>
        <v>0</v>
      </c>
      <c r="M8" s="629">
        <v>195.1</v>
      </c>
      <c r="N8" s="547"/>
      <c r="O8" s="548"/>
    </row>
    <row r="9" spans="1:15" ht="46.5" customHeight="1" x14ac:dyDescent="0.25">
      <c r="A9" s="607" t="s">
        <v>648</v>
      </c>
      <c r="B9" s="567" t="s">
        <v>259</v>
      </c>
      <c r="C9" s="528" t="s">
        <v>650</v>
      </c>
      <c r="D9" s="682"/>
      <c r="E9" s="524" t="s">
        <v>211</v>
      </c>
      <c r="F9" s="593">
        <f t="shared" si="3"/>
        <v>0</v>
      </c>
      <c r="G9" s="550">
        <f t="shared" si="0"/>
        <v>253.63</v>
      </c>
      <c r="H9" s="550">
        <f t="shared" si="4"/>
        <v>0</v>
      </c>
      <c r="I9" s="551">
        <f t="shared" si="1"/>
        <v>234.11999999999998</v>
      </c>
      <c r="J9" s="550">
        <f t="shared" si="5"/>
        <v>0</v>
      </c>
      <c r="K9" s="550">
        <f t="shared" si="2"/>
        <v>214.61</v>
      </c>
      <c r="L9" s="552">
        <f t="shared" si="6"/>
        <v>0</v>
      </c>
      <c r="M9" s="552">
        <v>195.1</v>
      </c>
      <c r="N9" s="553"/>
      <c r="O9" s="554"/>
    </row>
    <row r="10" spans="1:15" ht="48" customHeight="1" thickBot="1" x14ac:dyDescent="0.3">
      <c r="A10" s="608" t="s">
        <v>648</v>
      </c>
      <c r="B10" s="568" t="s">
        <v>596</v>
      </c>
      <c r="C10" s="298" t="s">
        <v>650</v>
      </c>
      <c r="D10" s="686"/>
      <c r="E10" s="444" t="s">
        <v>15</v>
      </c>
      <c r="F10" s="594">
        <f t="shared" si="3"/>
        <v>0</v>
      </c>
      <c r="G10" s="386">
        <f t="shared" si="0"/>
        <v>253.63</v>
      </c>
      <c r="H10" s="386">
        <f t="shared" si="4"/>
        <v>0</v>
      </c>
      <c r="I10" s="445">
        <f t="shared" si="1"/>
        <v>234.11999999999998</v>
      </c>
      <c r="J10" s="386">
        <f t="shared" si="5"/>
        <v>0</v>
      </c>
      <c r="K10" s="386">
        <f t="shared" si="2"/>
        <v>214.61</v>
      </c>
      <c r="L10" s="387">
        <f t="shared" si="6"/>
        <v>0</v>
      </c>
      <c r="M10" s="628">
        <v>195.1</v>
      </c>
      <c r="N10" s="457"/>
      <c r="O10" s="389"/>
    </row>
    <row r="11" spans="1:15" ht="16.5" thickBot="1" x14ac:dyDescent="0.3">
      <c r="A11" s="602"/>
      <c r="B11" s="136"/>
      <c r="C11" s="603" t="s">
        <v>653</v>
      </c>
      <c r="D11" s="603"/>
      <c r="E11" s="136"/>
      <c r="F11" s="597"/>
      <c r="G11" s="510"/>
      <c r="H11" s="510"/>
      <c r="I11" s="510"/>
      <c r="J11" s="510"/>
      <c r="K11" s="510"/>
      <c r="L11" s="510"/>
      <c r="M11" s="510"/>
      <c r="N11" s="511"/>
      <c r="O11" s="512"/>
    </row>
    <row r="12" spans="1:15" ht="45" x14ac:dyDescent="0.25">
      <c r="A12" s="609" t="s">
        <v>651</v>
      </c>
      <c r="B12" s="568" t="s">
        <v>259</v>
      </c>
      <c r="C12" s="297" t="s">
        <v>652</v>
      </c>
      <c r="D12" s="684"/>
      <c r="E12" s="526" t="s">
        <v>12</v>
      </c>
      <c r="F12" s="595">
        <f t="shared" si="3"/>
        <v>0</v>
      </c>
      <c r="G12" s="261">
        <f t="shared" si="0"/>
        <v>253.5</v>
      </c>
      <c r="H12" s="261">
        <f t="shared" si="4"/>
        <v>0</v>
      </c>
      <c r="I12" s="446">
        <f t="shared" si="1"/>
        <v>234</v>
      </c>
      <c r="J12" s="261">
        <f t="shared" si="5"/>
        <v>0</v>
      </c>
      <c r="K12" s="261">
        <f t="shared" si="2"/>
        <v>214.50000000000003</v>
      </c>
      <c r="L12" s="447">
        <f t="shared" si="6"/>
        <v>0</v>
      </c>
      <c r="M12" s="447">
        <v>195</v>
      </c>
      <c r="N12" s="455"/>
      <c r="O12" s="284"/>
    </row>
    <row r="13" spans="1:15" ht="45" x14ac:dyDescent="0.25">
      <c r="A13" s="609" t="s">
        <v>651</v>
      </c>
      <c r="B13" s="568" t="s">
        <v>259</v>
      </c>
      <c r="C13" s="298" t="s">
        <v>652</v>
      </c>
      <c r="D13" s="687"/>
      <c r="E13" s="524" t="s">
        <v>212</v>
      </c>
      <c r="F13" s="595">
        <f t="shared" si="3"/>
        <v>0</v>
      </c>
      <c r="G13" s="261">
        <f t="shared" si="0"/>
        <v>253.5</v>
      </c>
      <c r="H13" s="261">
        <f t="shared" si="4"/>
        <v>0</v>
      </c>
      <c r="I13" s="446">
        <f t="shared" si="1"/>
        <v>234</v>
      </c>
      <c r="J13" s="261">
        <f t="shared" si="5"/>
        <v>0</v>
      </c>
      <c r="K13" s="261">
        <f t="shared" si="2"/>
        <v>214.50000000000003</v>
      </c>
      <c r="L13" s="447">
        <f t="shared" si="6"/>
        <v>0</v>
      </c>
      <c r="M13" s="447">
        <v>195</v>
      </c>
      <c r="N13" s="455"/>
      <c r="O13" s="284"/>
    </row>
    <row r="14" spans="1:15" ht="45" x14ac:dyDescent="0.25">
      <c r="A14" s="609" t="s">
        <v>651</v>
      </c>
      <c r="B14" s="568" t="s">
        <v>259</v>
      </c>
      <c r="C14" s="297" t="s">
        <v>652</v>
      </c>
      <c r="D14" s="687"/>
      <c r="E14" s="524" t="s">
        <v>14</v>
      </c>
      <c r="F14" s="595">
        <f t="shared" si="3"/>
        <v>0</v>
      </c>
      <c r="G14" s="261">
        <f t="shared" si="0"/>
        <v>253.5</v>
      </c>
      <c r="H14" s="261">
        <f t="shared" si="4"/>
        <v>0</v>
      </c>
      <c r="I14" s="446">
        <f t="shared" si="1"/>
        <v>234</v>
      </c>
      <c r="J14" s="261">
        <f t="shared" si="5"/>
        <v>0</v>
      </c>
      <c r="K14" s="261">
        <f t="shared" si="2"/>
        <v>214.50000000000003</v>
      </c>
      <c r="L14" s="447">
        <f t="shared" si="6"/>
        <v>0</v>
      </c>
      <c r="M14" s="447">
        <v>195</v>
      </c>
      <c r="N14" s="455"/>
      <c r="O14" s="284"/>
    </row>
    <row r="15" spans="1:15" ht="45" x14ac:dyDescent="0.25">
      <c r="A15" s="616" t="s">
        <v>651</v>
      </c>
      <c r="B15" s="568" t="s">
        <v>259</v>
      </c>
      <c r="C15" s="272" t="s">
        <v>652</v>
      </c>
      <c r="D15" s="687"/>
      <c r="E15" s="524" t="s">
        <v>211</v>
      </c>
      <c r="F15" s="595">
        <f>G15*O15</f>
        <v>0</v>
      </c>
      <c r="G15" s="261">
        <f t="shared" ref="G15" si="7">M15*1.3</f>
        <v>253.5</v>
      </c>
      <c r="H15" s="261">
        <f>I15*O15</f>
        <v>0</v>
      </c>
      <c r="I15" s="446">
        <f t="shared" ref="I15" si="8">M15*1.2</f>
        <v>234</v>
      </c>
      <c r="J15" s="261">
        <f>K15*O15</f>
        <v>0</v>
      </c>
      <c r="K15" s="261">
        <f t="shared" ref="K15" si="9">M15*1.1</f>
        <v>214.50000000000003</v>
      </c>
      <c r="L15" s="447">
        <f>M15*O15</f>
        <v>0</v>
      </c>
      <c r="M15" s="447">
        <v>195</v>
      </c>
      <c r="N15" s="455"/>
      <c r="O15" s="588"/>
    </row>
    <row r="16" spans="1:15" ht="45.75" thickBot="1" x14ac:dyDescent="0.3">
      <c r="A16" s="610" t="s">
        <v>651</v>
      </c>
      <c r="B16" s="614" t="s">
        <v>596</v>
      </c>
      <c r="C16" s="246" t="s">
        <v>652</v>
      </c>
      <c r="D16" s="685"/>
      <c r="E16" s="444" t="s">
        <v>15</v>
      </c>
      <c r="F16" s="596">
        <f t="shared" si="3"/>
        <v>0</v>
      </c>
      <c r="G16" s="448">
        <f t="shared" si="0"/>
        <v>253.5</v>
      </c>
      <c r="H16" s="431">
        <f t="shared" si="4"/>
        <v>0</v>
      </c>
      <c r="I16" s="250">
        <f t="shared" si="1"/>
        <v>234</v>
      </c>
      <c r="J16" s="250">
        <f t="shared" si="5"/>
        <v>0</v>
      </c>
      <c r="K16" s="250">
        <f t="shared" si="2"/>
        <v>214.50000000000003</v>
      </c>
      <c r="L16" s="250">
        <f t="shared" si="6"/>
        <v>0</v>
      </c>
      <c r="M16" s="250">
        <v>195</v>
      </c>
      <c r="N16" s="615"/>
      <c r="O16" s="57"/>
    </row>
    <row r="17" spans="1:16" ht="16.5" thickBot="1" x14ac:dyDescent="0.3">
      <c r="A17" s="602"/>
      <c r="B17" s="136"/>
      <c r="C17" s="603" t="s">
        <v>654</v>
      </c>
      <c r="D17" s="603"/>
      <c r="E17" s="136"/>
      <c r="F17" s="597"/>
      <c r="G17" s="510"/>
      <c r="H17" s="510"/>
      <c r="I17" s="510"/>
      <c r="J17" s="510"/>
      <c r="K17" s="510"/>
      <c r="L17" s="510"/>
      <c r="M17" s="510"/>
      <c r="N17" s="511"/>
      <c r="O17" s="512"/>
    </row>
    <row r="18" spans="1:16" ht="45" x14ac:dyDescent="0.25">
      <c r="A18" s="608" t="s">
        <v>655</v>
      </c>
      <c r="B18" s="572" t="s">
        <v>596</v>
      </c>
      <c r="C18" s="298" t="s">
        <v>656</v>
      </c>
      <c r="D18" s="681"/>
      <c r="E18" s="444" t="s">
        <v>12</v>
      </c>
      <c r="F18" s="594">
        <f t="shared" ref="F18:F23" si="10">G18*O18</f>
        <v>0</v>
      </c>
      <c r="G18" s="386">
        <f t="shared" ref="G18:G23" si="11">M18*1.3</f>
        <v>302.90000000000003</v>
      </c>
      <c r="H18" s="386">
        <f t="shared" ref="H18:H23" si="12">I18*O18</f>
        <v>0</v>
      </c>
      <c r="I18" s="445">
        <f t="shared" ref="I18:I23" si="13">M18*1.2</f>
        <v>279.59999999999997</v>
      </c>
      <c r="J18" s="386">
        <f t="shared" ref="J18:J23" si="14">K18*O18</f>
        <v>0</v>
      </c>
      <c r="K18" s="386">
        <f t="shared" ref="K18:K23" si="15">M18*1.1</f>
        <v>256.3</v>
      </c>
      <c r="L18" s="387">
        <f t="shared" ref="L18:L23" si="16">M18*O18</f>
        <v>0</v>
      </c>
      <c r="M18" s="387">
        <v>233</v>
      </c>
      <c r="N18" s="457"/>
      <c r="O18" s="389"/>
    </row>
    <row r="19" spans="1:16" s="164" customFormat="1" ht="45" x14ac:dyDescent="0.25">
      <c r="A19" s="611" t="s">
        <v>655</v>
      </c>
      <c r="B19" s="568" t="s">
        <v>596</v>
      </c>
      <c r="C19" s="272" t="s">
        <v>656</v>
      </c>
      <c r="D19" s="682"/>
      <c r="E19" s="568" t="s">
        <v>212</v>
      </c>
      <c r="F19" s="595">
        <f t="shared" ref="F19:F21" si="17">G19*O19</f>
        <v>0</v>
      </c>
      <c r="G19" s="261">
        <f t="shared" ref="G19:G21" si="18">M19*1.3</f>
        <v>302.90000000000003</v>
      </c>
      <c r="H19" s="261">
        <f t="shared" ref="H19:H21" si="19">I19*O19</f>
        <v>0</v>
      </c>
      <c r="I19" s="446">
        <f t="shared" ref="I19:I21" si="20">M19*1.2</f>
        <v>279.59999999999997</v>
      </c>
      <c r="J19" s="261">
        <f t="shared" ref="J19:J21" si="21">K19*O19</f>
        <v>0</v>
      </c>
      <c r="K19" s="261">
        <f t="shared" ref="K19:K21" si="22">M19*1.1</f>
        <v>256.3</v>
      </c>
      <c r="L19" s="447">
        <f t="shared" ref="L19:L21" si="23">M19*O19</f>
        <v>0</v>
      </c>
      <c r="M19" s="447">
        <v>233</v>
      </c>
      <c r="N19" s="455"/>
      <c r="O19" s="621"/>
      <c r="P19" s="278"/>
    </row>
    <row r="20" spans="1:16" s="164" customFormat="1" ht="45" x14ac:dyDescent="0.25">
      <c r="A20" s="612" t="s">
        <v>655</v>
      </c>
      <c r="B20" s="619" t="s">
        <v>596</v>
      </c>
      <c r="C20" s="246" t="s">
        <v>656</v>
      </c>
      <c r="D20" s="682"/>
      <c r="E20" s="614" t="s">
        <v>14</v>
      </c>
      <c r="F20" s="613">
        <f t="shared" si="17"/>
        <v>0</v>
      </c>
      <c r="G20" s="442">
        <f t="shared" si="18"/>
        <v>438.1</v>
      </c>
      <c r="H20" s="442">
        <f t="shared" si="19"/>
        <v>0</v>
      </c>
      <c r="I20" s="441">
        <f t="shared" si="20"/>
        <v>404.4</v>
      </c>
      <c r="J20" s="442">
        <f t="shared" si="21"/>
        <v>0</v>
      </c>
      <c r="K20" s="442">
        <f t="shared" si="22"/>
        <v>370.70000000000005</v>
      </c>
      <c r="L20" s="440">
        <f t="shared" si="23"/>
        <v>0</v>
      </c>
      <c r="M20" s="440">
        <v>337</v>
      </c>
      <c r="N20" s="456"/>
      <c r="O20" s="443"/>
    </row>
    <row r="21" spans="1:16" s="164" customFormat="1" ht="45" x14ac:dyDescent="0.25">
      <c r="A21" s="611" t="s">
        <v>655</v>
      </c>
      <c r="B21" s="568" t="s">
        <v>596</v>
      </c>
      <c r="C21" s="272" t="s">
        <v>656</v>
      </c>
      <c r="D21" s="682"/>
      <c r="E21" s="568" t="s">
        <v>211</v>
      </c>
      <c r="F21" s="595">
        <f t="shared" si="17"/>
        <v>0</v>
      </c>
      <c r="G21" s="261">
        <f t="shared" si="18"/>
        <v>504.40000000000003</v>
      </c>
      <c r="H21" s="261">
        <f t="shared" si="19"/>
        <v>0</v>
      </c>
      <c r="I21" s="446">
        <f t="shared" si="20"/>
        <v>465.59999999999997</v>
      </c>
      <c r="J21" s="261">
        <f t="shared" si="21"/>
        <v>0</v>
      </c>
      <c r="K21" s="261">
        <f t="shared" si="22"/>
        <v>426.8</v>
      </c>
      <c r="L21" s="447">
        <f t="shared" si="23"/>
        <v>0</v>
      </c>
      <c r="M21" s="447">
        <v>388</v>
      </c>
      <c r="N21" s="455"/>
      <c r="O21" s="621"/>
      <c r="P21" s="278"/>
    </row>
    <row r="22" spans="1:16" ht="45" x14ac:dyDescent="0.25">
      <c r="A22" s="612" t="s">
        <v>655</v>
      </c>
      <c r="B22" s="619" t="s">
        <v>596</v>
      </c>
      <c r="C22" s="246" t="s">
        <v>656</v>
      </c>
      <c r="D22" s="682"/>
      <c r="E22" s="614" t="s">
        <v>15</v>
      </c>
      <c r="F22" s="617">
        <f t="shared" si="10"/>
        <v>0</v>
      </c>
      <c r="G22" s="335">
        <f t="shared" si="11"/>
        <v>504.40000000000003</v>
      </c>
      <c r="H22" s="335">
        <f t="shared" si="12"/>
        <v>0</v>
      </c>
      <c r="I22" s="618">
        <f t="shared" si="13"/>
        <v>465.59999999999997</v>
      </c>
      <c r="J22" s="335">
        <f t="shared" si="14"/>
        <v>0</v>
      </c>
      <c r="K22" s="335">
        <f t="shared" si="15"/>
        <v>426.8</v>
      </c>
      <c r="L22" s="435">
        <f t="shared" si="16"/>
        <v>0</v>
      </c>
      <c r="M22" s="435">
        <v>388</v>
      </c>
      <c r="N22" s="620"/>
      <c r="O22" s="588"/>
    </row>
    <row r="23" spans="1:16" ht="45.75" thickBot="1" x14ac:dyDescent="0.3">
      <c r="A23" s="608" t="s">
        <v>655</v>
      </c>
      <c r="B23" s="572" t="s">
        <v>596</v>
      </c>
      <c r="C23" s="298" t="s">
        <v>656</v>
      </c>
      <c r="D23" s="688"/>
      <c r="E23" s="428" t="s">
        <v>657</v>
      </c>
      <c r="F23" s="595">
        <f t="shared" si="10"/>
        <v>0</v>
      </c>
      <c r="G23" s="261">
        <f t="shared" si="11"/>
        <v>403</v>
      </c>
      <c r="H23" s="261">
        <f t="shared" si="12"/>
        <v>0</v>
      </c>
      <c r="I23" s="446">
        <f t="shared" si="13"/>
        <v>372</v>
      </c>
      <c r="J23" s="261">
        <f t="shared" si="14"/>
        <v>0</v>
      </c>
      <c r="K23" s="261">
        <f t="shared" si="15"/>
        <v>341</v>
      </c>
      <c r="L23" s="447">
        <f t="shared" si="16"/>
        <v>0</v>
      </c>
      <c r="M23" s="447">
        <v>310</v>
      </c>
      <c r="N23" s="455"/>
      <c r="O23" s="284"/>
    </row>
    <row r="24" spans="1:16" ht="16.5" thickBot="1" x14ac:dyDescent="0.3">
      <c r="A24" s="602"/>
      <c r="B24" s="136"/>
      <c r="C24" s="603" t="s">
        <v>658</v>
      </c>
      <c r="D24" s="603"/>
      <c r="E24" s="136"/>
      <c r="F24" s="597"/>
      <c r="G24" s="510"/>
      <c r="H24" s="510"/>
      <c r="I24" s="510"/>
      <c r="J24" s="510"/>
      <c r="K24" s="510"/>
      <c r="L24" s="510"/>
      <c r="M24" s="510"/>
      <c r="N24" s="511"/>
      <c r="O24" s="512"/>
    </row>
    <row r="25" spans="1:16" ht="30" x14ac:dyDescent="0.25">
      <c r="A25" s="608" t="s">
        <v>659</v>
      </c>
      <c r="B25" s="572" t="s">
        <v>596</v>
      </c>
      <c r="C25" s="298" t="s">
        <v>660</v>
      </c>
      <c r="D25" s="681"/>
      <c r="E25" s="444" t="s">
        <v>12</v>
      </c>
      <c r="F25" s="594">
        <f t="shared" ref="F25:F30" si="24">G25*O25</f>
        <v>0</v>
      </c>
      <c r="G25" s="386">
        <f t="shared" ref="G25:G30" si="25">M25*1.3</f>
        <v>302.90000000000003</v>
      </c>
      <c r="H25" s="386">
        <f t="shared" ref="H25:H30" si="26">I25*O25</f>
        <v>0</v>
      </c>
      <c r="I25" s="445">
        <f t="shared" ref="I25:I30" si="27">M25*1.2</f>
        <v>279.59999999999997</v>
      </c>
      <c r="J25" s="386">
        <f t="shared" ref="J25:J30" si="28">K25*O25</f>
        <v>0</v>
      </c>
      <c r="K25" s="386">
        <f t="shared" ref="K25:K30" si="29">M25*1.1</f>
        <v>256.3</v>
      </c>
      <c r="L25" s="387">
        <f t="shared" ref="L25:L30" si="30">M25*O25</f>
        <v>0</v>
      </c>
      <c r="M25" s="387">
        <v>233</v>
      </c>
      <c r="N25" s="457"/>
      <c r="O25" s="389"/>
    </row>
    <row r="26" spans="1:16" s="164" customFormat="1" ht="30" x14ac:dyDescent="0.25">
      <c r="A26" s="611" t="s">
        <v>659</v>
      </c>
      <c r="B26" s="568" t="s">
        <v>596</v>
      </c>
      <c r="C26" s="272" t="s">
        <v>660</v>
      </c>
      <c r="D26" s="682"/>
      <c r="E26" s="568" t="s">
        <v>212</v>
      </c>
      <c r="F26" s="595">
        <f t="shared" si="24"/>
        <v>0</v>
      </c>
      <c r="G26" s="261">
        <f t="shared" si="25"/>
        <v>302.90000000000003</v>
      </c>
      <c r="H26" s="261">
        <f t="shared" si="26"/>
        <v>0</v>
      </c>
      <c r="I26" s="446">
        <f t="shared" si="27"/>
        <v>279.59999999999997</v>
      </c>
      <c r="J26" s="261">
        <f t="shared" si="28"/>
        <v>0</v>
      </c>
      <c r="K26" s="261">
        <f t="shared" si="29"/>
        <v>256.3</v>
      </c>
      <c r="L26" s="447">
        <f t="shared" si="30"/>
        <v>0</v>
      </c>
      <c r="M26" s="447">
        <v>233</v>
      </c>
      <c r="N26" s="455"/>
      <c r="O26" s="621"/>
      <c r="P26" s="278"/>
    </row>
    <row r="27" spans="1:16" s="164" customFormat="1" ht="30" x14ac:dyDescent="0.25">
      <c r="A27" s="612" t="s">
        <v>659</v>
      </c>
      <c r="B27" s="619" t="s">
        <v>596</v>
      </c>
      <c r="C27" s="246" t="s">
        <v>660</v>
      </c>
      <c r="D27" s="682"/>
      <c r="E27" s="614" t="s">
        <v>14</v>
      </c>
      <c r="F27" s="613">
        <f t="shared" si="24"/>
        <v>0</v>
      </c>
      <c r="G27" s="442">
        <f t="shared" si="25"/>
        <v>438.1</v>
      </c>
      <c r="H27" s="442">
        <f t="shared" si="26"/>
        <v>0</v>
      </c>
      <c r="I27" s="441">
        <f t="shared" si="27"/>
        <v>404.4</v>
      </c>
      <c r="J27" s="442">
        <f t="shared" si="28"/>
        <v>0</v>
      </c>
      <c r="K27" s="442">
        <f t="shared" si="29"/>
        <v>370.70000000000005</v>
      </c>
      <c r="L27" s="440">
        <f t="shared" si="30"/>
        <v>0</v>
      </c>
      <c r="M27" s="440">
        <v>337</v>
      </c>
      <c r="N27" s="456"/>
      <c r="O27" s="443"/>
    </row>
    <row r="28" spans="1:16" s="164" customFormat="1" ht="30" x14ac:dyDescent="0.25">
      <c r="A28" s="611" t="s">
        <v>659</v>
      </c>
      <c r="B28" s="568" t="s">
        <v>596</v>
      </c>
      <c r="C28" s="272" t="s">
        <v>660</v>
      </c>
      <c r="D28" s="682"/>
      <c r="E28" s="568" t="s">
        <v>211</v>
      </c>
      <c r="F28" s="595">
        <f t="shared" si="24"/>
        <v>0</v>
      </c>
      <c r="G28" s="261">
        <f t="shared" si="25"/>
        <v>504.40000000000003</v>
      </c>
      <c r="H28" s="261">
        <f t="shared" si="26"/>
        <v>0</v>
      </c>
      <c r="I28" s="446">
        <f t="shared" si="27"/>
        <v>465.59999999999997</v>
      </c>
      <c r="J28" s="261">
        <f t="shared" si="28"/>
        <v>0</v>
      </c>
      <c r="K28" s="261">
        <f t="shared" si="29"/>
        <v>426.8</v>
      </c>
      <c r="L28" s="447">
        <f t="shared" si="30"/>
        <v>0</v>
      </c>
      <c r="M28" s="447">
        <v>388</v>
      </c>
      <c r="N28" s="455"/>
      <c r="O28" s="621"/>
      <c r="P28" s="278"/>
    </row>
    <row r="29" spans="1:16" ht="30" x14ac:dyDescent="0.25">
      <c r="A29" s="612" t="s">
        <v>659</v>
      </c>
      <c r="B29" s="619" t="s">
        <v>596</v>
      </c>
      <c r="C29" s="246" t="s">
        <v>660</v>
      </c>
      <c r="D29" s="682"/>
      <c r="E29" s="614" t="s">
        <v>15</v>
      </c>
      <c r="F29" s="617">
        <f t="shared" si="24"/>
        <v>0</v>
      </c>
      <c r="G29" s="335">
        <f t="shared" si="25"/>
        <v>504.40000000000003</v>
      </c>
      <c r="H29" s="335">
        <f t="shared" si="26"/>
        <v>0</v>
      </c>
      <c r="I29" s="618">
        <f t="shared" si="27"/>
        <v>465.59999999999997</v>
      </c>
      <c r="J29" s="335">
        <f t="shared" si="28"/>
        <v>0</v>
      </c>
      <c r="K29" s="335">
        <f t="shared" si="29"/>
        <v>426.8</v>
      </c>
      <c r="L29" s="435">
        <f t="shared" si="30"/>
        <v>0</v>
      </c>
      <c r="M29" s="435">
        <v>388</v>
      </c>
      <c r="N29" s="620"/>
      <c r="O29" s="588"/>
    </row>
    <row r="30" spans="1:16" ht="31.5" customHeight="1" thickBot="1" x14ac:dyDescent="0.3">
      <c r="A30" s="626" t="s">
        <v>659</v>
      </c>
      <c r="B30" s="627" t="s">
        <v>596</v>
      </c>
      <c r="C30" s="273" t="s">
        <v>660</v>
      </c>
      <c r="D30" s="688"/>
      <c r="E30" s="622" t="s">
        <v>657</v>
      </c>
      <c r="F30" s="623">
        <f t="shared" si="24"/>
        <v>0</v>
      </c>
      <c r="G30" s="283">
        <f t="shared" si="25"/>
        <v>403</v>
      </c>
      <c r="H30" s="283">
        <f t="shared" si="26"/>
        <v>0</v>
      </c>
      <c r="I30" s="624">
        <f t="shared" si="27"/>
        <v>372</v>
      </c>
      <c r="J30" s="283">
        <f t="shared" si="28"/>
        <v>0</v>
      </c>
      <c r="K30" s="283">
        <f t="shared" si="29"/>
        <v>341</v>
      </c>
      <c r="L30" s="436">
        <f t="shared" si="30"/>
        <v>0</v>
      </c>
      <c r="M30" s="387">
        <v>310</v>
      </c>
      <c r="N30" s="460"/>
      <c r="O30" s="625"/>
    </row>
    <row r="31" spans="1:16" x14ac:dyDescent="0.25">
      <c r="M31" s="649"/>
    </row>
  </sheetData>
  <mergeCells count="4">
    <mergeCell ref="D6:D10"/>
    <mergeCell ref="D12:D16"/>
    <mergeCell ref="D18:D23"/>
    <mergeCell ref="D25:D30"/>
  </mergeCells>
  <hyperlinks>
    <hyperlink ref="L2" location="Содержание!R1C1" display="НА ГЛАВНУЮ"/>
    <hyperlink ref="M2" location="Содержание!R1C1" display="Содержание!R1C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opLeftCell="A2" zoomScale="85" zoomScaleNormal="85" zoomScaleSheetLayoutView="75" workbookViewId="0">
      <pane xSplit="1" ySplit="5" topLeftCell="B37" activePane="bottomRight" state="frozen"/>
      <selection activeCell="A2" sqref="A2"/>
      <selection pane="topRight" activeCell="B2" sqref="B2"/>
      <selection pane="bottomLeft" activeCell="A7" sqref="A7"/>
      <selection pane="bottomRight" activeCell="E55" sqref="E55"/>
    </sheetView>
  </sheetViews>
  <sheetFormatPr defaultRowHeight="15.75" x14ac:dyDescent="0.25"/>
  <cols>
    <col min="1" max="1" width="53.28515625" style="3" customWidth="1"/>
    <col min="2" max="2" width="16.5703125" style="3" customWidth="1"/>
    <col min="3" max="3" width="12.42578125" style="1" customWidth="1"/>
    <col min="4" max="4" width="22.42578125" style="1" bestFit="1" customWidth="1"/>
    <col min="5" max="5" width="11.5703125" style="2" customWidth="1"/>
    <col min="6" max="6" width="12.28515625" style="381" hidden="1" customWidth="1"/>
    <col min="7" max="7" width="15.28515625" style="142" hidden="1" customWidth="1"/>
    <col min="8" max="8" width="12.140625" style="142" hidden="1" customWidth="1"/>
    <col min="9" max="9" width="16.28515625" style="142" hidden="1" customWidth="1"/>
    <col min="10" max="10" width="8.85546875" style="142" hidden="1" customWidth="1"/>
    <col min="11" max="11" width="13.85546875" style="142" customWidth="1"/>
    <col min="12" max="12" width="12.5703125" style="142" hidden="1" customWidth="1"/>
    <col min="13" max="13" width="15.140625" style="142" customWidth="1"/>
    <col min="14" max="14" width="10.85546875" style="77" customWidth="1"/>
    <col min="15" max="15" width="11.5703125" style="1" bestFit="1" customWidth="1"/>
    <col min="16" max="16" width="18.85546875" style="1" customWidth="1"/>
    <col min="17" max="22" width="9.140625" style="1"/>
  </cols>
  <sheetData>
    <row r="1" spans="1:22" x14ac:dyDescent="0.25">
      <c r="O1" s="1" t="e">
        <f>Содержание!#REF!</f>
        <v>#REF!</v>
      </c>
    </row>
    <row r="2" spans="1:22" x14ac:dyDescent="0.25">
      <c r="A2" s="467"/>
      <c r="B2" s="467"/>
      <c r="C2" s="468"/>
      <c r="D2" s="468"/>
      <c r="E2" s="469"/>
      <c r="F2" s="470"/>
      <c r="G2" s="471"/>
      <c r="H2" s="471"/>
      <c r="I2" s="471"/>
      <c r="J2" s="471"/>
      <c r="K2" s="471"/>
      <c r="M2" s="227" t="s">
        <v>193</v>
      </c>
      <c r="N2" s="219"/>
      <c r="O2" s="202">
        <f>Содержание!D12</f>
        <v>66.258399999999995</v>
      </c>
    </row>
    <row r="3" spans="1:22" s="168" customFormat="1" ht="26.25" thickBot="1" x14ac:dyDescent="0.3">
      <c r="A3" s="203" t="s">
        <v>698</v>
      </c>
      <c r="B3" s="204" t="s">
        <v>700</v>
      </c>
      <c r="C3" s="205"/>
      <c r="D3" s="206"/>
      <c r="E3" s="207"/>
      <c r="F3" s="382"/>
      <c r="G3" s="209"/>
      <c r="H3" s="210"/>
      <c r="I3" s="210"/>
      <c r="J3" s="208"/>
      <c r="K3" s="208"/>
      <c r="L3" s="208"/>
      <c r="M3" s="211" t="s">
        <v>201</v>
      </c>
      <c r="N3" s="212"/>
      <c r="O3" s="205"/>
      <c r="P3" s="167"/>
      <c r="Q3" s="167"/>
      <c r="R3" s="167"/>
      <c r="S3" s="167"/>
      <c r="T3" s="167"/>
      <c r="U3" s="167"/>
      <c r="V3" s="167"/>
    </row>
    <row r="4" spans="1:22" s="1" customFormat="1" ht="70.5" customHeight="1" thickBot="1" x14ac:dyDescent="0.3">
      <c r="A4" s="122" t="s">
        <v>1</v>
      </c>
      <c r="B4" s="122" t="s">
        <v>2</v>
      </c>
      <c r="C4" s="123" t="s">
        <v>11</v>
      </c>
      <c r="D4" s="123" t="s">
        <v>10</v>
      </c>
      <c r="E4" s="128" t="s">
        <v>21</v>
      </c>
      <c r="F4" s="383"/>
      <c r="G4" s="158" t="s">
        <v>198</v>
      </c>
      <c r="H4" s="158"/>
      <c r="I4" s="158" t="s">
        <v>473</v>
      </c>
      <c r="J4" s="158"/>
      <c r="K4" s="158" t="s">
        <v>678</v>
      </c>
      <c r="L4" s="158"/>
      <c r="M4" s="158" t="s">
        <v>472</v>
      </c>
      <c r="N4" s="126" t="s">
        <v>471</v>
      </c>
      <c r="O4" s="127" t="s">
        <v>0</v>
      </c>
    </row>
    <row r="5" spans="1:22" s="178" customFormat="1" ht="16.5" hidden="1" thickBot="1" x14ac:dyDescent="0.3">
      <c r="A5" s="172" t="s">
        <v>196</v>
      </c>
      <c r="B5" s="173"/>
      <c r="C5" s="174"/>
      <c r="D5" s="174"/>
      <c r="E5" s="174"/>
      <c r="F5" s="384"/>
      <c r="G5" s="175"/>
      <c r="H5" s="176"/>
      <c r="I5" s="176"/>
      <c r="J5" s="176"/>
      <c r="K5" s="176"/>
      <c r="L5" s="176"/>
      <c r="M5" s="176"/>
      <c r="N5" s="176"/>
      <c r="O5" s="177"/>
    </row>
    <row r="6" spans="1:22" s="1" customFormat="1" ht="21" collapsed="1" thickBot="1" x14ac:dyDescent="0.3">
      <c r="A6" s="148" t="s">
        <v>202</v>
      </c>
      <c r="B6" s="89"/>
      <c r="C6" s="91"/>
      <c r="D6" s="90"/>
      <c r="E6" s="95"/>
      <c r="F6" s="385"/>
      <c r="G6" s="143">
        <f>SUM(F8:F23,F25:F56,F60:F69,F71:F75,F77:F81,F83:F88,F90:F92)</f>
        <v>0</v>
      </c>
      <c r="H6" s="143"/>
      <c r="I6" s="143">
        <f>SUM(H8:H23,H25:H56,H60:H69,H71:H75,H77:H81,H83:H88,H90:H92)</f>
        <v>0</v>
      </c>
      <c r="J6" s="143"/>
      <c r="K6" s="143">
        <f>SUM(J8:J23,J25:J56,J60:J69,J71:J75,J77:J81,J83:J88,J90:J92)</f>
        <v>0</v>
      </c>
      <c r="L6" s="143"/>
      <c r="M6" s="143">
        <f>SUM(L8:L23,L25:L56,L60:L69,L71:L75,L77:L81,L83:L88,L90:L92)</f>
        <v>0</v>
      </c>
      <c r="N6" s="96"/>
      <c r="O6" s="149"/>
    </row>
    <row r="7" spans="1:22" s="1" customFormat="1" ht="16.5" thickBot="1" x14ac:dyDescent="0.3">
      <c r="A7" s="676" t="s">
        <v>239</v>
      </c>
      <c r="B7" s="677"/>
      <c r="C7" s="677"/>
      <c r="D7" s="677"/>
      <c r="E7" s="677"/>
      <c r="F7" s="677"/>
      <c r="G7" s="677"/>
      <c r="H7" s="677"/>
      <c r="I7" s="677"/>
      <c r="J7" s="677"/>
      <c r="K7" s="677"/>
      <c r="L7" s="677"/>
      <c r="M7" s="677"/>
      <c r="N7" s="677"/>
      <c r="O7" s="678"/>
    </row>
    <row r="8" spans="1:22" s="1" customFormat="1" ht="16.5" thickBot="1" x14ac:dyDescent="0.3">
      <c r="A8" s="337" t="s">
        <v>226</v>
      </c>
      <c r="B8" s="49" t="s">
        <v>25</v>
      </c>
      <c r="C8" s="49" t="s">
        <v>214</v>
      </c>
      <c r="D8" s="49" t="s">
        <v>12</v>
      </c>
      <c r="E8" s="15" t="s">
        <v>22</v>
      </c>
      <c r="F8" s="97">
        <f t="shared" ref="F8:F18" si="0">G8*O8*100</f>
        <v>0</v>
      </c>
      <c r="G8" s="486">
        <f t="shared" ref="G8:G18" si="1">M8*1.3</f>
        <v>153.4</v>
      </c>
      <c r="H8" s="486">
        <f t="shared" ref="H8" si="2">I8*O8*100</f>
        <v>0</v>
      </c>
      <c r="I8" s="486">
        <f t="shared" ref="I8:I18" si="3">M8*1.2</f>
        <v>141.6</v>
      </c>
      <c r="J8" s="486">
        <f t="shared" ref="J8" si="4">K8*O8*100</f>
        <v>0</v>
      </c>
      <c r="K8" s="486">
        <v>137</v>
      </c>
      <c r="L8" s="499">
        <f t="shared" ref="L8" si="5">M8*O8*100</f>
        <v>0</v>
      </c>
      <c r="M8" s="486">
        <v>118</v>
      </c>
      <c r="N8" s="81"/>
      <c r="O8" s="50"/>
    </row>
    <row r="9" spans="1:22" s="1" customFormat="1" ht="16.5" thickBot="1" x14ac:dyDescent="0.3">
      <c r="A9" s="323" t="s">
        <v>227</v>
      </c>
      <c r="B9" s="251" t="s">
        <v>25</v>
      </c>
      <c r="C9" s="49" t="s">
        <v>214</v>
      </c>
      <c r="D9" s="251" t="s">
        <v>13</v>
      </c>
      <c r="E9" s="252" t="s">
        <v>22</v>
      </c>
      <c r="F9" s="93">
        <f t="shared" si="0"/>
        <v>0</v>
      </c>
      <c r="G9" s="485">
        <f t="shared" si="1"/>
        <v>153.4</v>
      </c>
      <c r="H9" s="487">
        <f t="shared" ref="H9:H18" si="6">I9*O9*100</f>
        <v>0</v>
      </c>
      <c r="I9" s="485">
        <f t="shared" si="3"/>
        <v>141.6</v>
      </c>
      <c r="J9" s="487">
        <f t="shared" ref="J9:J18" si="7">K9*O9*100</f>
        <v>0</v>
      </c>
      <c r="K9" s="485">
        <v>137</v>
      </c>
      <c r="L9" s="488">
        <f t="shared" ref="L9:L18" si="8">M9*O9*100</f>
        <v>0</v>
      </c>
      <c r="M9" s="486">
        <v>118</v>
      </c>
      <c r="N9" s="79"/>
      <c r="O9" s="28"/>
    </row>
    <row r="10" spans="1:22" s="1" customFormat="1" ht="16.5" thickBot="1" x14ac:dyDescent="0.3">
      <c r="A10" s="99" t="s">
        <v>65</v>
      </c>
      <c r="B10" s="49" t="s">
        <v>25</v>
      </c>
      <c r="C10" s="49" t="s">
        <v>215</v>
      </c>
      <c r="D10" s="49" t="s">
        <v>14</v>
      </c>
      <c r="E10" s="15" t="s">
        <v>22</v>
      </c>
      <c r="F10" s="93">
        <f t="shared" si="0"/>
        <v>0</v>
      </c>
      <c r="G10" s="485">
        <f t="shared" si="1"/>
        <v>210.6</v>
      </c>
      <c r="H10" s="487">
        <f t="shared" si="6"/>
        <v>0</v>
      </c>
      <c r="I10" s="485">
        <f t="shared" si="3"/>
        <v>194.4</v>
      </c>
      <c r="J10" s="487">
        <f t="shared" si="7"/>
        <v>0</v>
      </c>
      <c r="K10" s="485">
        <v>180</v>
      </c>
      <c r="L10" s="488">
        <f t="shared" si="8"/>
        <v>0</v>
      </c>
      <c r="M10" s="486">
        <v>162</v>
      </c>
      <c r="N10" s="79"/>
      <c r="O10" s="28"/>
    </row>
    <row r="11" spans="1:22" s="1" customFormat="1" ht="16.5" thickBot="1" x14ac:dyDescent="0.3">
      <c r="A11" s="274" t="s">
        <v>66</v>
      </c>
      <c r="B11" s="36" t="s">
        <v>25</v>
      </c>
      <c r="C11" s="29" t="s">
        <v>215</v>
      </c>
      <c r="D11" s="36" t="s">
        <v>15</v>
      </c>
      <c r="E11" s="9" t="s">
        <v>22</v>
      </c>
      <c r="F11" s="94">
        <f t="shared" si="0"/>
        <v>0</v>
      </c>
      <c r="G11" s="489">
        <f t="shared" si="1"/>
        <v>210.6</v>
      </c>
      <c r="H11" s="490">
        <f t="shared" si="6"/>
        <v>0</v>
      </c>
      <c r="I11" s="489">
        <f t="shared" si="3"/>
        <v>194.4</v>
      </c>
      <c r="J11" s="490">
        <f t="shared" si="7"/>
        <v>0</v>
      </c>
      <c r="K11" s="489">
        <v>180</v>
      </c>
      <c r="L11" s="491">
        <f t="shared" si="8"/>
        <v>0</v>
      </c>
      <c r="M11" s="486">
        <v>162</v>
      </c>
      <c r="N11" s="82"/>
      <c r="O11" s="30"/>
    </row>
    <row r="12" spans="1:22" s="1" customFormat="1" ht="16.5" thickBot="1" x14ac:dyDescent="0.3">
      <c r="A12" s="99" t="s">
        <v>226</v>
      </c>
      <c r="B12" s="34" t="s">
        <v>362</v>
      </c>
      <c r="C12" s="49" t="s">
        <v>214</v>
      </c>
      <c r="D12" s="49" t="s">
        <v>12</v>
      </c>
      <c r="E12" s="15" t="s">
        <v>22</v>
      </c>
      <c r="F12" s="93">
        <f>G12*O12*100</f>
        <v>0</v>
      </c>
      <c r="G12" s="485">
        <f>M12*1.3</f>
        <v>153.4</v>
      </c>
      <c r="H12" s="487">
        <f>I12*O12*100</f>
        <v>0</v>
      </c>
      <c r="I12" s="485">
        <f>M12*1.2</f>
        <v>141.6</v>
      </c>
      <c r="J12" s="487">
        <f>K12*O12*100</f>
        <v>0</v>
      </c>
      <c r="K12" s="486">
        <v>137</v>
      </c>
      <c r="L12" s="488">
        <f>M12*O12*100</f>
        <v>0</v>
      </c>
      <c r="M12" s="487">
        <v>118</v>
      </c>
      <c r="N12" s="81"/>
      <c r="O12" s="28"/>
    </row>
    <row r="13" spans="1:22" s="1" customFormat="1" x14ac:dyDescent="0.25">
      <c r="A13" s="291" t="s">
        <v>227</v>
      </c>
      <c r="B13" s="34" t="s">
        <v>362</v>
      </c>
      <c r="C13" s="251" t="s">
        <v>214</v>
      </c>
      <c r="D13" s="51" t="s">
        <v>13</v>
      </c>
      <c r="E13" s="254" t="s">
        <v>22</v>
      </c>
      <c r="F13" s="93">
        <f>G13*O13*100</f>
        <v>0</v>
      </c>
      <c r="G13" s="485">
        <f>M13*1.3</f>
        <v>153.4</v>
      </c>
      <c r="H13" s="487">
        <f>I13*O13*100</f>
        <v>0</v>
      </c>
      <c r="I13" s="485">
        <f>M13*1.2</f>
        <v>141.6</v>
      </c>
      <c r="J13" s="487">
        <f>K13*O13*100</f>
        <v>0</v>
      </c>
      <c r="K13" s="485">
        <v>137</v>
      </c>
      <c r="L13" s="488">
        <f>M13*O13*100</f>
        <v>0</v>
      </c>
      <c r="M13" s="486">
        <v>118</v>
      </c>
      <c r="N13" s="79"/>
      <c r="O13" s="28"/>
    </row>
    <row r="14" spans="1:22" s="1" customFormat="1" ht="16.5" thickBot="1" x14ac:dyDescent="0.3">
      <c r="A14" s="99" t="s">
        <v>65</v>
      </c>
      <c r="B14" s="49" t="s">
        <v>362</v>
      </c>
      <c r="C14" s="49" t="s">
        <v>215</v>
      </c>
      <c r="D14" s="49" t="s">
        <v>14</v>
      </c>
      <c r="E14" s="15" t="s">
        <v>22</v>
      </c>
      <c r="F14" s="97">
        <f t="shared" si="0"/>
        <v>0</v>
      </c>
      <c r="G14" s="486">
        <f t="shared" si="1"/>
        <v>210.6</v>
      </c>
      <c r="H14" s="486">
        <f t="shared" si="6"/>
        <v>0</v>
      </c>
      <c r="I14" s="486">
        <f t="shared" si="3"/>
        <v>194.4</v>
      </c>
      <c r="J14" s="486">
        <f t="shared" si="7"/>
        <v>0</v>
      </c>
      <c r="K14" s="486">
        <v>180</v>
      </c>
      <c r="L14" s="499">
        <f t="shared" si="8"/>
        <v>0</v>
      </c>
      <c r="M14" s="486">
        <v>162</v>
      </c>
      <c r="N14" s="81"/>
      <c r="O14" s="50"/>
    </row>
    <row r="15" spans="1:22" s="1" customFormat="1" ht="16.5" thickBot="1" x14ac:dyDescent="0.3">
      <c r="A15" s="99" t="s">
        <v>361</v>
      </c>
      <c r="B15" s="34" t="s">
        <v>362</v>
      </c>
      <c r="C15" s="49" t="s">
        <v>215</v>
      </c>
      <c r="D15" s="49" t="s">
        <v>211</v>
      </c>
      <c r="E15" s="252" t="s">
        <v>22</v>
      </c>
      <c r="F15" s="93">
        <f t="shared" si="0"/>
        <v>0</v>
      </c>
      <c r="G15" s="485">
        <f t="shared" si="1"/>
        <v>210.6</v>
      </c>
      <c r="H15" s="487">
        <f t="shared" si="6"/>
        <v>0</v>
      </c>
      <c r="I15" s="485">
        <f t="shared" si="3"/>
        <v>194.4</v>
      </c>
      <c r="J15" s="487">
        <f t="shared" si="7"/>
        <v>0</v>
      </c>
      <c r="K15" s="486">
        <v>180</v>
      </c>
      <c r="L15" s="488">
        <f t="shared" si="8"/>
        <v>0</v>
      </c>
      <c r="M15" s="486">
        <v>162</v>
      </c>
      <c r="N15" s="79"/>
      <c r="O15" s="28"/>
    </row>
    <row r="16" spans="1:22" s="1" customFormat="1" ht="16.5" thickBot="1" x14ac:dyDescent="0.3">
      <c r="A16" s="99" t="s">
        <v>66</v>
      </c>
      <c r="B16" s="34" t="s">
        <v>362</v>
      </c>
      <c r="C16" s="34" t="s">
        <v>215</v>
      </c>
      <c r="D16" s="34" t="s">
        <v>15</v>
      </c>
      <c r="E16" s="252" t="s">
        <v>22</v>
      </c>
      <c r="F16" s="93">
        <f t="shared" si="0"/>
        <v>0</v>
      </c>
      <c r="G16" s="485">
        <f t="shared" si="1"/>
        <v>210.6</v>
      </c>
      <c r="H16" s="487">
        <f t="shared" si="6"/>
        <v>0</v>
      </c>
      <c r="I16" s="485">
        <f t="shared" si="3"/>
        <v>194.4</v>
      </c>
      <c r="J16" s="487">
        <f t="shared" si="7"/>
        <v>0</v>
      </c>
      <c r="K16" s="486">
        <v>180</v>
      </c>
      <c r="L16" s="488">
        <f t="shared" si="8"/>
        <v>0</v>
      </c>
      <c r="M16" s="486">
        <v>162</v>
      </c>
      <c r="N16" s="79"/>
      <c r="O16" s="28"/>
    </row>
    <row r="17" spans="1:15" s="1" customFormat="1" ht="16.5" thickBot="1" x14ac:dyDescent="0.3">
      <c r="A17" s="323" t="s">
        <v>477</v>
      </c>
      <c r="B17" s="34" t="s">
        <v>362</v>
      </c>
      <c r="C17" s="49" t="s">
        <v>215</v>
      </c>
      <c r="D17" s="272" t="s">
        <v>19</v>
      </c>
      <c r="E17" s="472" t="s">
        <v>22</v>
      </c>
      <c r="F17" s="93">
        <f t="shared" si="0"/>
        <v>0</v>
      </c>
      <c r="G17" s="485">
        <f t="shared" si="1"/>
        <v>210.6</v>
      </c>
      <c r="H17" s="487">
        <f t="shared" si="6"/>
        <v>0</v>
      </c>
      <c r="I17" s="485">
        <f t="shared" si="3"/>
        <v>194.4</v>
      </c>
      <c r="J17" s="487">
        <f t="shared" si="7"/>
        <v>0</v>
      </c>
      <c r="K17" s="486">
        <v>180</v>
      </c>
      <c r="L17" s="488">
        <f t="shared" si="8"/>
        <v>0</v>
      </c>
      <c r="M17" s="486">
        <v>162</v>
      </c>
      <c r="N17" s="79"/>
      <c r="O17" s="28"/>
    </row>
    <row r="18" spans="1:15" s="1" customFormat="1" ht="16.5" thickBot="1" x14ac:dyDescent="0.3">
      <c r="A18" s="157" t="s">
        <v>478</v>
      </c>
      <c r="B18" s="34" t="s">
        <v>362</v>
      </c>
      <c r="C18" s="49" t="s">
        <v>215</v>
      </c>
      <c r="D18" s="273" t="s">
        <v>182</v>
      </c>
      <c r="E18" s="254" t="s">
        <v>22</v>
      </c>
      <c r="F18" s="93">
        <f t="shared" si="0"/>
        <v>0</v>
      </c>
      <c r="G18" s="485">
        <f t="shared" si="1"/>
        <v>210.6</v>
      </c>
      <c r="H18" s="487">
        <f t="shared" si="6"/>
        <v>0</v>
      </c>
      <c r="I18" s="485">
        <f t="shared" si="3"/>
        <v>194.4</v>
      </c>
      <c r="J18" s="487">
        <f t="shared" si="7"/>
        <v>0</v>
      </c>
      <c r="K18" s="486">
        <v>180</v>
      </c>
      <c r="L18" s="488">
        <f t="shared" si="8"/>
        <v>0</v>
      </c>
      <c r="M18" s="486">
        <v>162</v>
      </c>
      <c r="N18" s="79"/>
      <c r="O18" s="28"/>
    </row>
    <row r="19" spans="1:15" s="1" customFormat="1" ht="16.5" thickBot="1" x14ac:dyDescent="0.3">
      <c r="A19" s="38"/>
      <c r="B19" s="38" t="s">
        <v>253</v>
      </c>
      <c r="C19" s="21"/>
      <c r="D19" s="21"/>
      <c r="E19" s="39"/>
      <c r="F19" s="379"/>
      <c r="G19" s="145"/>
      <c r="H19" s="145"/>
      <c r="I19" s="145"/>
      <c r="J19" s="145"/>
      <c r="K19" s="145"/>
      <c r="L19" s="145"/>
      <c r="M19" s="145"/>
      <c r="N19" s="80"/>
      <c r="O19" s="40"/>
    </row>
    <row r="20" spans="1:15" s="1" customFormat="1" ht="16.5" thickBot="1" x14ac:dyDescent="0.3">
      <c r="A20" s="249" t="s">
        <v>244</v>
      </c>
      <c r="B20" s="32" t="s">
        <v>25</v>
      </c>
      <c r="C20" s="14"/>
      <c r="D20" s="14"/>
      <c r="E20" s="15"/>
      <c r="F20" s="97">
        <f>G20*O20</f>
        <v>0</v>
      </c>
      <c r="G20" s="485">
        <f>M20*1.3</f>
        <v>211.9</v>
      </c>
      <c r="H20" s="487">
        <f t="shared" ref="H20:H23" si="9">I20*O20*100</f>
        <v>0</v>
      </c>
      <c r="I20" s="485">
        <f>M20*1.2</f>
        <v>195.6</v>
      </c>
      <c r="J20" s="487">
        <f t="shared" ref="J20:J23" si="10">K20*O20*100</f>
        <v>0</v>
      </c>
      <c r="K20" s="485">
        <v>188</v>
      </c>
      <c r="L20" s="488">
        <f t="shared" ref="L20:L23" si="11">M20*O20*100</f>
        <v>0</v>
      </c>
      <c r="M20" s="485">
        <v>163</v>
      </c>
      <c r="N20" s="79">
        <v>3.33</v>
      </c>
      <c r="O20" s="28"/>
    </row>
    <row r="21" spans="1:15" s="1" customFormat="1" ht="16.5" thickBot="1" x14ac:dyDescent="0.3">
      <c r="A21" s="152" t="s">
        <v>228</v>
      </c>
      <c r="B21" s="34" t="s">
        <v>25</v>
      </c>
      <c r="C21" s="6"/>
      <c r="D21" s="6"/>
      <c r="E21" s="7"/>
      <c r="F21" s="93">
        <f>G21*O21</f>
        <v>0</v>
      </c>
      <c r="G21" s="485">
        <f>M21*1.3</f>
        <v>48.2361152</v>
      </c>
      <c r="H21" s="487">
        <f t="shared" si="9"/>
        <v>0</v>
      </c>
      <c r="I21" s="485">
        <f>M21*1.2</f>
        <v>44.525644799999995</v>
      </c>
      <c r="J21" s="487">
        <f t="shared" si="10"/>
        <v>0</v>
      </c>
      <c r="K21" s="485">
        <f>M21*1.1</f>
        <v>40.815174400000004</v>
      </c>
      <c r="L21" s="488">
        <f t="shared" si="11"/>
        <v>0</v>
      </c>
      <c r="M21" s="485">
        <f>N21*Содержание!D12</f>
        <v>37.104703999999998</v>
      </c>
      <c r="N21" s="79">
        <v>0.56000000000000005</v>
      </c>
      <c r="O21" s="28"/>
    </row>
    <row r="22" spans="1:15" s="1" customFormat="1" ht="16.5" thickBot="1" x14ac:dyDescent="0.3">
      <c r="A22" s="259" t="s">
        <v>232</v>
      </c>
      <c r="B22" s="49" t="s">
        <v>25</v>
      </c>
      <c r="C22" s="6"/>
      <c r="D22" s="6"/>
      <c r="E22" s="7"/>
      <c r="F22" s="93">
        <f>G22*O22</f>
        <v>0</v>
      </c>
      <c r="G22" s="485">
        <f>M22*1.3</f>
        <v>48.2361152</v>
      </c>
      <c r="H22" s="487">
        <f t="shared" si="9"/>
        <v>0</v>
      </c>
      <c r="I22" s="485">
        <f>M22*1.2</f>
        <v>44.525644799999995</v>
      </c>
      <c r="J22" s="487">
        <f t="shared" si="10"/>
        <v>0</v>
      </c>
      <c r="K22" s="485">
        <f>M22*1.1</f>
        <v>40.815174400000004</v>
      </c>
      <c r="L22" s="488">
        <f t="shared" si="11"/>
        <v>0</v>
      </c>
      <c r="M22" s="485">
        <f>N22*Содержание!D12</f>
        <v>37.104703999999998</v>
      </c>
      <c r="N22" s="79">
        <v>0.56000000000000005</v>
      </c>
      <c r="O22" s="28"/>
    </row>
    <row r="23" spans="1:15" s="1" customFormat="1" ht="16.5" thickBot="1" x14ac:dyDescent="0.3">
      <c r="A23" s="152" t="s">
        <v>224</v>
      </c>
      <c r="B23" s="34" t="s">
        <v>25</v>
      </c>
      <c r="C23" s="6"/>
      <c r="D23" s="6"/>
      <c r="E23" s="7"/>
      <c r="F23" s="93">
        <f>G23*O23</f>
        <v>0</v>
      </c>
      <c r="G23" s="489">
        <f>M23*1.3</f>
        <v>48.2361152</v>
      </c>
      <c r="H23" s="490">
        <f t="shared" si="9"/>
        <v>0</v>
      </c>
      <c r="I23" s="489">
        <f>M23*1.2</f>
        <v>44.525644799999995</v>
      </c>
      <c r="J23" s="490">
        <f t="shared" si="10"/>
        <v>0</v>
      </c>
      <c r="K23" s="489">
        <f>M23*1.1</f>
        <v>40.815174400000004</v>
      </c>
      <c r="L23" s="491">
        <f t="shared" si="11"/>
        <v>0</v>
      </c>
      <c r="M23" s="485">
        <f>N23*Содержание!D12</f>
        <v>37.104703999999998</v>
      </c>
      <c r="N23" s="82">
        <v>0.56000000000000005</v>
      </c>
      <c r="O23" s="30"/>
    </row>
    <row r="24" spans="1:15" s="1" customFormat="1" ht="16.5" thickBot="1" x14ac:dyDescent="0.3">
      <c r="A24" s="676" t="s">
        <v>213</v>
      </c>
      <c r="B24" s="677"/>
      <c r="C24" s="677"/>
      <c r="D24" s="677"/>
      <c r="E24" s="677"/>
      <c r="F24" s="677"/>
      <c r="G24" s="677"/>
      <c r="H24" s="677"/>
      <c r="I24" s="677"/>
      <c r="J24" s="677"/>
      <c r="K24" s="677"/>
      <c r="L24" s="677"/>
      <c r="M24" s="677"/>
      <c r="N24" s="677"/>
      <c r="O24" s="678"/>
    </row>
    <row r="25" spans="1:15" s="1" customFormat="1" ht="16.5" thickBot="1" x14ac:dyDescent="0.3">
      <c r="A25" s="31" t="s">
        <v>23</v>
      </c>
      <c r="B25" s="32" t="s">
        <v>25</v>
      </c>
      <c r="C25" s="32" t="s">
        <v>214</v>
      </c>
      <c r="D25" s="32" t="s">
        <v>12</v>
      </c>
      <c r="E25" s="5" t="s">
        <v>22</v>
      </c>
      <c r="F25" s="92">
        <f t="shared" ref="F25:F43" si="12">G25*O25*100</f>
        <v>0</v>
      </c>
      <c r="G25" s="487">
        <f t="shared" ref="G25:G45" si="13">M25*1.3</f>
        <v>162.5</v>
      </c>
      <c r="H25" s="487">
        <f t="shared" ref="H25:H30" si="14">I25*O25*100</f>
        <v>0</v>
      </c>
      <c r="I25" s="487">
        <f t="shared" ref="I25:I45" si="15">M25*1.2</f>
        <v>150</v>
      </c>
      <c r="J25" s="487">
        <f t="shared" ref="J25:J30" si="16">K25*O25*100</f>
        <v>0</v>
      </c>
      <c r="K25" s="487">
        <v>145</v>
      </c>
      <c r="L25" s="488">
        <f t="shared" ref="L25:L30" si="17">M25*O25*100</f>
        <v>0</v>
      </c>
      <c r="M25" s="632">
        <v>125</v>
      </c>
      <c r="N25" s="78"/>
      <c r="O25" s="27"/>
    </row>
    <row r="26" spans="1:15" s="1" customFormat="1" ht="16.5" thickBot="1" x14ac:dyDescent="0.3">
      <c r="A26" s="33" t="s">
        <v>663</v>
      </c>
      <c r="B26" s="34" t="s">
        <v>25</v>
      </c>
      <c r="C26" s="49" t="s">
        <v>214</v>
      </c>
      <c r="D26" s="34" t="s">
        <v>13</v>
      </c>
      <c r="E26" s="7" t="s">
        <v>22</v>
      </c>
      <c r="F26" s="93">
        <f t="shared" si="12"/>
        <v>0</v>
      </c>
      <c r="G26" s="485">
        <f t="shared" si="13"/>
        <v>162.5</v>
      </c>
      <c r="H26" s="487">
        <f t="shared" si="14"/>
        <v>0</v>
      </c>
      <c r="I26" s="485">
        <f t="shared" si="15"/>
        <v>150</v>
      </c>
      <c r="J26" s="487">
        <f t="shared" si="16"/>
        <v>0</v>
      </c>
      <c r="K26" s="485">
        <v>145</v>
      </c>
      <c r="L26" s="488">
        <f t="shared" si="17"/>
        <v>0</v>
      </c>
      <c r="M26" s="486">
        <v>125</v>
      </c>
      <c r="N26" s="79"/>
      <c r="O26" s="28"/>
    </row>
    <row r="27" spans="1:15" s="1" customFormat="1" ht="16.5" thickBot="1" x14ac:dyDescent="0.3">
      <c r="A27" s="33" t="s">
        <v>4</v>
      </c>
      <c r="B27" s="34" t="s">
        <v>25</v>
      </c>
      <c r="C27" s="34" t="s">
        <v>215</v>
      </c>
      <c r="D27" s="34" t="s">
        <v>14</v>
      </c>
      <c r="E27" s="7" t="s">
        <v>22</v>
      </c>
      <c r="F27" s="93">
        <f t="shared" si="12"/>
        <v>0</v>
      </c>
      <c r="G27" s="485">
        <f t="shared" si="13"/>
        <v>222.3</v>
      </c>
      <c r="H27" s="487">
        <f t="shared" si="14"/>
        <v>0</v>
      </c>
      <c r="I27" s="485">
        <f t="shared" si="15"/>
        <v>205.2</v>
      </c>
      <c r="J27" s="487">
        <f t="shared" si="16"/>
        <v>0</v>
      </c>
      <c r="K27" s="485">
        <v>190</v>
      </c>
      <c r="L27" s="488">
        <f t="shared" si="17"/>
        <v>0</v>
      </c>
      <c r="M27" s="485">
        <v>171</v>
      </c>
      <c r="N27" s="79"/>
      <c r="O27" s="28"/>
    </row>
    <row r="28" spans="1:15" s="1" customFormat="1" ht="16.5" thickBot="1" x14ac:dyDescent="0.3">
      <c r="A28" s="33" t="s">
        <v>17</v>
      </c>
      <c r="B28" s="34" t="s">
        <v>25</v>
      </c>
      <c r="C28" s="34" t="s">
        <v>215</v>
      </c>
      <c r="D28" s="34" t="s">
        <v>18</v>
      </c>
      <c r="E28" s="7" t="s">
        <v>22</v>
      </c>
      <c r="F28" s="93">
        <f t="shared" si="12"/>
        <v>0</v>
      </c>
      <c r="G28" s="485">
        <f t="shared" si="13"/>
        <v>222.3</v>
      </c>
      <c r="H28" s="487">
        <f t="shared" si="14"/>
        <v>0</v>
      </c>
      <c r="I28" s="485">
        <f t="shared" si="15"/>
        <v>205.2</v>
      </c>
      <c r="J28" s="487">
        <f t="shared" si="16"/>
        <v>0</v>
      </c>
      <c r="K28" s="485">
        <v>190</v>
      </c>
      <c r="L28" s="488">
        <f t="shared" si="17"/>
        <v>0</v>
      </c>
      <c r="M28" s="485">
        <v>171</v>
      </c>
      <c r="N28" s="79"/>
      <c r="O28" s="28"/>
    </row>
    <row r="29" spans="1:15" s="1" customFormat="1" ht="16.5" thickBot="1" x14ac:dyDescent="0.3">
      <c r="A29" s="33" t="s">
        <v>694</v>
      </c>
      <c r="B29" s="34" t="s">
        <v>25</v>
      </c>
      <c r="C29" s="34" t="s">
        <v>215</v>
      </c>
      <c r="D29" s="34" t="s">
        <v>15</v>
      </c>
      <c r="E29" s="7" t="s">
        <v>22</v>
      </c>
      <c r="F29" s="93">
        <f t="shared" si="12"/>
        <v>0</v>
      </c>
      <c r="G29" s="485">
        <f t="shared" si="13"/>
        <v>222.3</v>
      </c>
      <c r="H29" s="487">
        <f t="shared" si="14"/>
        <v>0</v>
      </c>
      <c r="I29" s="485">
        <f t="shared" si="15"/>
        <v>205.2</v>
      </c>
      <c r="J29" s="487">
        <f t="shared" si="16"/>
        <v>0</v>
      </c>
      <c r="K29" s="485">
        <v>190</v>
      </c>
      <c r="L29" s="488">
        <f t="shared" si="17"/>
        <v>0</v>
      </c>
      <c r="M29" s="485">
        <v>171</v>
      </c>
      <c r="N29" s="79"/>
      <c r="O29" s="28"/>
    </row>
    <row r="30" spans="1:15" s="1" customFormat="1" ht="16.5" thickBot="1" x14ac:dyDescent="0.3">
      <c r="A30" s="33" t="s">
        <v>7</v>
      </c>
      <c r="B30" s="34" t="s">
        <v>25</v>
      </c>
      <c r="C30" s="34" t="s">
        <v>215</v>
      </c>
      <c r="D30" s="34" t="s">
        <v>16</v>
      </c>
      <c r="E30" s="7" t="s">
        <v>22</v>
      </c>
      <c r="F30" s="93">
        <f>G30*O30*100</f>
        <v>0</v>
      </c>
      <c r="G30" s="485">
        <f t="shared" si="13"/>
        <v>222.3</v>
      </c>
      <c r="H30" s="487">
        <f t="shared" si="14"/>
        <v>0</v>
      </c>
      <c r="I30" s="485">
        <f t="shared" si="15"/>
        <v>205.2</v>
      </c>
      <c r="J30" s="487">
        <f t="shared" si="16"/>
        <v>0</v>
      </c>
      <c r="K30" s="485">
        <v>190</v>
      </c>
      <c r="L30" s="488">
        <f t="shared" si="17"/>
        <v>0</v>
      </c>
      <c r="M30" s="485">
        <v>171</v>
      </c>
      <c r="N30" s="79"/>
      <c r="O30" s="28"/>
    </row>
    <row r="31" spans="1:15" s="1" customFormat="1" ht="16.5" thickBot="1" x14ac:dyDescent="0.3">
      <c r="A31" s="33" t="s">
        <v>222</v>
      </c>
      <c r="B31" s="34" t="s">
        <v>25</v>
      </c>
      <c r="C31" s="34" t="s">
        <v>215</v>
      </c>
      <c r="D31" s="34" t="s">
        <v>19</v>
      </c>
      <c r="E31" s="7" t="s">
        <v>22</v>
      </c>
      <c r="F31" s="93">
        <f>G31*O31*100</f>
        <v>0</v>
      </c>
      <c r="G31" s="485">
        <f t="shared" si="13"/>
        <v>222.3</v>
      </c>
      <c r="H31" s="487">
        <f t="shared" ref="H31:H45" si="18">I31*O31*100</f>
        <v>0</v>
      </c>
      <c r="I31" s="485">
        <f t="shared" si="15"/>
        <v>205.2</v>
      </c>
      <c r="J31" s="487">
        <f t="shared" ref="J31:J45" si="19">K31*O31*100</f>
        <v>0</v>
      </c>
      <c r="K31" s="485">
        <v>190</v>
      </c>
      <c r="L31" s="488">
        <f t="shared" ref="L31:L45" si="20">M31*O31*100</f>
        <v>0</v>
      </c>
      <c r="M31" s="485">
        <v>171</v>
      </c>
      <c r="N31" s="79"/>
      <c r="O31" s="28"/>
    </row>
    <row r="32" spans="1:15" s="1" customFormat="1" ht="16.5" thickBot="1" x14ac:dyDescent="0.3">
      <c r="A32" s="33" t="s">
        <v>6</v>
      </c>
      <c r="B32" s="34" t="s">
        <v>25</v>
      </c>
      <c r="C32" s="34" t="s">
        <v>215</v>
      </c>
      <c r="D32" s="34" t="s">
        <v>20</v>
      </c>
      <c r="E32" s="7" t="s">
        <v>22</v>
      </c>
      <c r="F32" s="93">
        <f t="shared" si="12"/>
        <v>0</v>
      </c>
      <c r="G32" s="485">
        <f t="shared" si="13"/>
        <v>222.3</v>
      </c>
      <c r="H32" s="487">
        <f t="shared" si="18"/>
        <v>0</v>
      </c>
      <c r="I32" s="485">
        <f t="shared" si="15"/>
        <v>205.2</v>
      </c>
      <c r="J32" s="487">
        <f t="shared" si="19"/>
        <v>0</v>
      </c>
      <c r="K32" s="485">
        <v>190</v>
      </c>
      <c r="L32" s="488">
        <f t="shared" si="20"/>
        <v>0</v>
      </c>
      <c r="M32" s="485">
        <v>171</v>
      </c>
      <c r="N32" s="79"/>
      <c r="O32" s="28"/>
    </row>
    <row r="33" spans="1:17" s="1" customFormat="1" ht="30.75" customHeight="1" thickBot="1" x14ac:dyDescent="0.3">
      <c r="A33" s="33" t="s">
        <v>9</v>
      </c>
      <c r="B33" s="34" t="s">
        <v>25</v>
      </c>
      <c r="C33" s="34" t="s">
        <v>215</v>
      </c>
      <c r="D33" s="34" t="s">
        <v>479</v>
      </c>
      <c r="E33" s="7" t="s">
        <v>22</v>
      </c>
      <c r="F33" s="93">
        <f t="shared" si="12"/>
        <v>0</v>
      </c>
      <c r="G33" s="485">
        <f t="shared" si="13"/>
        <v>351</v>
      </c>
      <c r="H33" s="487">
        <f t="shared" si="18"/>
        <v>0</v>
      </c>
      <c r="I33" s="485">
        <f t="shared" si="15"/>
        <v>324</v>
      </c>
      <c r="J33" s="487">
        <f t="shared" si="19"/>
        <v>0</v>
      </c>
      <c r="K33" s="485">
        <v>315</v>
      </c>
      <c r="L33" s="488">
        <f t="shared" si="20"/>
        <v>0</v>
      </c>
      <c r="M33" s="485">
        <v>270</v>
      </c>
      <c r="N33" s="79"/>
      <c r="O33" s="28"/>
    </row>
    <row r="34" spans="1:17" s="1" customFormat="1" ht="30.75" thickBot="1" x14ac:dyDescent="0.3">
      <c r="A34" s="35" t="s">
        <v>8</v>
      </c>
      <c r="B34" s="36" t="s">
        <v>25</v>
      </c>
      <c r="C34" s="36" t="s">
        <v>215</v>
      </c>
      <c r="D34" s="29" t="s">
        <v>64</v>
      </c>
      <c r="E34" s="9" t="s">
        <v>22</v>
      </c>
      <c r="F34" s="500">
        <f t="shared" si="12"/>
        <v>0</v>
      </c>
      <c r="G34" s="489">
        <f t="shared" si="13"/>
        <v>351</v>
      </c>
      <c r="H34" s="490">
        <f t="shared" si="18"/>
        <v>0</v>
      </c>
      <c r="I34" s="489">
        <f t="shared" si="15"/>
        <v>324</v>
      </c>
      <c r="J34" s="490">
        <f t="shared" si="19"/>
        <v>0</v>
      </c>
      <c r="K34" s="489">
        <v>315</v>
      </c>
      <c r="L34" s="491">
        <f t="shared" si="20"/>
        <v>0</v>
      </c>
      <c r="M34" s="485">
        <v>270</v>
      </c>
      <c r="N34" s="82"/>
      <c r="O34" s="30"/>
    </row>
    <row r="35" spans="1:17" s="1" customFormat="1" ht="16.5" thickBot="1" x14ac:dyDescent="0.3">
      <c r="A35" s="99" t="s">
        <v>23</v>
      </c>
      <c r="B35" s="49" t="s">
        <v>362</v>
      </c>
      <c r="C35" s="498" t="s">
        <v>214</v>
      </c>
      <c r="D35" s="49" t="s">
        <v>12</v>
      </c>
      <c r="E35" s="15" t="s">
        <v>22</v>
      </c>
      <c r="F35" s="97">
        <f t="shared" si="12"/>
        <v>0</v>
      </c>
      <c r="G35" s="486">
        <f t="shared" si="13"/>
        <v>162.5</v>
      </c>
      <c r="H35" s="486">
        <f t="shared" si="18"/>
        <v>0</v>
      </c>
      <c r="I35" s="486">
        <f t="shared" si="15"/>
        <v>150</v>
      </c>
      <c r="J35" s="486">
        <f t="shared" si="19"/>
        <v>0</v>
      </c>
      <c r="K35" s="486">
        <v>145</v>
      </c>
      <c r="L35" s="499">
        <f t="shared" si="20"/>
        <v>0</v>
      </c>
      <c r="M35" s="632">
        <v>125</v>
      </c>
      <c r="N35" s="81"/>
      <c r="O35" s="50"/>
      <c r="Q35" s="519"/>
    </row>
    <row r="36" spans="1:17" s="1" customFormat="1" ht="16.5" thickBot="1" x14ac:dyDescent="0.3">
      <c r="A36" s="33" t="s">
        <v>3</v>
      </c>
      <c r="B36" s="34" t="s">
        <v>362</v>
      </c>
      <c r="C36" s="49" t="s">
        <v>214</v>
      </c>
      <c r="D36" s="34" t="s">
        <v>13</v>
      </c>
      <c r="E36" s="7" t="s">
        <v>22</v>
      </c>
      <c r="F36" s="93">
        <f t="shared" si="12"/>
        <v>0</v>
      </c>
      <c r="G36" s="485">
        <f t="shared" si="13"/>
        <v>162.5</v>
      </c>
      <c r="H36" s="487">
        <f t="shared" si="18"/>
        <v>0</v>
      </c>
      <c r="I36" s="485">
        <f t="shared" si="15"/>
        <v>150</v>
      </c>
      <c r="J36" s="487">
        <f t="shared" si="19"/>
        <v>0</v>
      </c>
      <c r="K36" s="485">
        <v>145</v>
      </c>
      <c r="L36" s="488">
        <f t="shared" si="20"/>
        <v>0</v>
      </c>
      <c r="M36" s="486">
        <v>125</v>
      </c>
      <c r="N36" s="79"/>
      <c r="O36" s="28"/>
      <c r="Q36" s="519"/>
    </row>
    <row r="37" spans="1:17" s="1" customFormat="1" ht="16.5" thickBot="1" x14ac:dyDescent="0.3">
      <c r="A37" s="33" t="s">
        <v>4</v>
      </c>
      <c r="B37" s="34" t="s">
        <v>362</v>
      </c>
      <c r="C37" s="34" t="s">
        <v>215</v>
      </c>
      <c r="D37" s="34" t="s">
        <v>14</v>
      </c>
      <c r="E37" s="7" t="s">
        <v>22</v>
      </c>
      <c r="F37" s="93">
        <f t="shared" si="12"/>
        <v>0</v>
      </c>
      <c r="G37" s="485">
        <f t="shared" si="13"/>
        <v>222.3</v>
      </c>
      <c r="H37" s="487">
        <f t="shared" si="18"/>
        <v>0</v>
      </c>
      <c r="I37" s="485">
        <f t="shared" si="15"/>
        <v>205.2</v>
      </c>
      <c r="J37" s="487">
        <f t="shared" si="19"/>
        <v>0</v>
      </c>
      <c r="K37" s="485">
        <v>190</v>
      </c>
      <c r="L37" s="488">
        <f t="shared" si="20"/>
        <v>0</v>
      </c>
      <c r="M37" s="485">
        <v>171</v>
      </c>
      <c r="N37" s="79"/>
      <c r="O37" s="28"/>
      <c r="Q37" s="519"/>
    </row>
    <row r="38" spans="1:17" s="1" customFormat="1" ht="16.5" thickBot="1" x14ac:dyDescent="0.3">
      <c r="A38" s="33" t="s">
        <v>17</v>
      </c>
      <c r="B38" s="34" t="s">
        <v>362</v>
      </c>
      <c r="C38" s="34" t="s">
        <v>215</v>
      </c>
      <c r="D38" s="34" t="s">
        <v>18</v>
      </c>
      <c r="E38" s="7" t="s">
        <v>22</v>
      </c>
      <c r="F38" s="93">
        <f t="shared" si="12"/>
        <v>0</v>
      </c>
      <c r="G38" s="485">
        <f t="shared" si="13"/>
        <v>222.3</v>
      </c>
      <c r="H38" s="487">
        <f t="shared" si="18"/>
        <v>0</v>
      </c>
      <c r="I38" s="485">
        <f t="shared" si="15"/>
        <v>205.2</v>
      </c>
      <c r="J38" s="487">
        <f t="shared" si="19"/>
        <v>0</v>
      </c>
      <c r="K38" s="485">
        <v>190</v>
      </c>
      <c r="L38" s="488">
        <f t="shared" si="20"/>
        <v>0</v>
      </c>
      <c r="M38" s="485">
        <v>171</v>
      </c>
      <c r="N38" s="79"/>
      <c r="O38" s="28"/>
      <c r="Q38" s="519"/>
    </row>
    <row r="39" spans="1:17" s="1" customFormat="1" ht="16.5" thickBot="1" x14ac:dyDescent="0.3">
      <c r="A39" s="33" t="s">
        <v>5</v>
      </c>
      <c r="B39" s="34" t="s">
        <v>362</v>
      </c>
      <c r="C39" s="34" t="s">
        <v>215</v>
      </c>
      <c r="D39" s="34" t="s">
        <v>15</v>
      </c>
      <c r="E39" s="7" t="s">
        <v>22</v>
      </c>
      <c r="F39" s="93">
        <f t="shared" si="12"/>
        <v>0</v>
      </c>
      <c r="G39" s="485">
        <f t="shared" si="13"/>
        <v>222.3</v>
      </c>
      <c r="H39" s="487">
        <f t="shared" si="18"/>
        <v>0</v>
      </c>
      <c r="I39" s="485">
        <f t="shared" si="15"/>
        <v>205.2</v>
      </c>
      <c r="J39" s="487">
        <f t="shared" si="19"/>
        <v>0</v>
      </c>
      <c r="K39" s="485">
        <v>190</v>
      </c>
      <c r="L39" s="488">
        <f t="shared" si="20"/>
        <v>0</v>
      </c>
      <c r="M39" s="485">
        <v>171</v>
      </c>
      <c r="N39" s="79"/>
      <c r="O39" s="28"/>
      <c r="Q39" s="519"/>
    </row>
    <row r="40" spans="1:17" s="1" customFormat="1" ht="16.5" thickBot="1" x14ac:dyDescent="0.3">
      <c r="A40" s="33" t="s">
        <v>7</v>
      </c>
      <c r="B40" s="34" t="s">
        <v>362</v>
      </c>
      <c r="C40" s="34" t="s">
        <v>215</v>
      </c>
      <c r="D40" s="34" t="s">
        <v>16</v>
      </c>
      <c r="E40" s="7" t="s">
        <v>22</v>
      </c>
      <c r="F40" s="93">
        <f t="shared" ref="F40" si="21">G40*O40*100</f>
        <v>0</v>
      </c>
      <c r="G40" s="485">
        <f t="shared" si="13"/>
        <v>222.3</v>
      </c>
      <c r="H40" s="487">
        <f t="shared" si="18"/>
        <v>0</v>
      </c>
      <c r="I40" s="485">
        <f t="shared" si="15"/>
        <v>205.2</v>
      </c>
      <c r="J40" s="487">
        <f t="shared" si="19"/>
        <v>0</v>
      </c>
      <c r="K40" s="485">
        <v>190</v>
      </c>
      <c r="L40" s="488">
        <f t="shared" si="20"/>
        <v>0</v>
      </c>
      <c r="M40" s="485">
        <v>171</v>
      </c>
      <c r="N40" s="79"/>
      <c r="O40" s="28"/>
      <c r="Q40" s="519"/>
    </row>
    <row r="41" spans="1:17" s="1" customFormat="1" ht="16.5" thickBot="1" x14ac:dyDescent="0.3">
      <c r="A41" s="33" t="s">
        <v>222</v>
      </c>
      <c r="B41" s="34" t="s">
        <v>362</v>
      </c>
      <c r="C41" s="34" t="s">
        <v>215</v>
      </c>
      <c r="D41" s="34" t="s">
        <v>19</v>
      </c>
      <c r="E41" s="7" t="s">
        <v>22</v>
      </c>
      <c r="F41" s="93">
        <f t="shared" si="12"/>
        <v>0</v>
      </c>
      <c r="G41" s="485">
        <f t="shared" si="13"/>
        <v>222.3</v>
      </c>
      <c r="H41" s="487">
        <f t="shared" si="18"/>
        <v>0</v>
      </c>
      <c r="I41" s="485">
        <f t="shared" si="15"/>
        <v>205.2</v>
      </c>
      <c r="J41" s="487">
        <f t="shared" si="19"/>
        <v>0</v>
      </c>
      <c r="K41" s="485">
        <v>190</v>
      </c>
      <c r="L41" s="488">
        <f t="shared" si="20"/>
        <v>0</v>
      </c>
      <c r="M41" s="485">
        <v>171</v>
      </c>
      <c r="N41" s="79"/>
      <c r="O41" s="28"/>
      <c r="Q41" s="519"/>
    </row>
    <row r="42" spans="1:17" s="1" customFormat="1" ht="16.5" thickBot="1" x14ac:dyDescent="0.3">
      <c r="A42" s="33" t="s">
        <v>221</v>
      </c>
      <c r="B42" s="34" t="s">
        <v>362</v>
      </c>
      <c r="C42" s="34" t="s">
        <v>215</v>
      </c>
      <c r="D42" s="34" t="s">
        <v>220</v>
      </c>
      <c r="E42" s="7" t="s">
        <v>22</v>
      </c>
      <c r="F42" s="93">
        <f t="shared" si="12"/>
        <v>0</v>
      </c>
      <c r="G42" s="485">
        <f t="shared" si="13"/>
        <v>222.3</v>
      </c>
      <c r="H42" s="487">
        <f t="shared" si="18"/>
        <v>0</v>
      </c>
      <c r="I42" s="485">
        <f t="shared" si="15"/>
        <v>205.2</v>
      </c>
      <c r="J42" s="487">
        <f t="shared" si="19"/>
        <v>0</v>
      </c>
      <c r="K42" s="485">
        <v>190</v>
      </c>
      <c r="L42" s="488">
        <f t="shared" si="20"/>
        <v>0</v>
      </c>
      <c r="M42" s="485">
        <v>171</v>
      </c>
      <c r="N42" s="79"/>
      <c r="O42" s="28"/>
      <c r="Q42" s="519"/>
    </row>
    <row r="43" spans="1:17" s="1" customFormat="1" ht="16.5" thickBot="1" x14ac:dyDescent="0.3">
      <c r="A43" s="33" t="s">
        <v>219</v>
      </c>
      <c r="B43" s="34" t="s">
        <v>362</v>
      </c>
      <c r="C43" s="34" t="s">
        <v>215</v>
      </c>
      <c r="D43" s="34" t="s">
        <v>223</v>
      </c>
      <c r="E43" s="7" t="s">
        <v>22</v>
      </c>
      <c r="F43" s="93">
        <f t="shared" si="12"/>
        <v>0</v>
      </c>
      <c r="G43" s="485">
        <f t="shared" si="13"/>
        <v>222.3</v>
      </c>
      <c r="H43" s="487">
        <f t="shared" si="18"/>
        <v>0</v>
      </c>
      <c r="I43" s="485">
        <f t="shared" si="15"/>
        <v>205.2</v>
      </c>
      <c r="J43" s="487">
        <f t="shared" si="19"/>
        <v>0</v>
      </c>
      <c r="K43" s="485">
        <v>190</v>
      </c>
      <c r="L43" s="488">
        <f t="shared" si="20"/>
        <v>0</v>
      </c>
      <c r="M43" s="485">
        <v>171</v>
      </c>
      <c r="N43" s="79"/>
      <c r="O43" s="28"/>
      <c r="Q43" s="519"/>
    </row>
    <row r="44" spans="1:17" s="1" customFormat="1" ht="30.75" customHeight="1" thickBot="1" x14ac:dyDescent="0.3">
      <c r="A44" s="33" t="s">
        <v>9</v>
      </c>
      <c r="B44" s="34" t="s">
        <v>362</v>
      </c>
      <c r="C44" s="34" t="s">
        <v>215</v>
      </c>
      <c r="D44" s="251" t="s">
        <v>225</v>
      </c>
      <c r="E44" s="7" t="s">
        <v>22</v>
      </c>
      <c r="F44" s="93">
        <f t="shared" ref="F44" si="22">G44*O44*100</f>
        <v>0</v>
      </c>
      <c r="G44" s="485">
        <f t="shared" si="13"/>
        <v>351</v>
      </c>
      <c r="H44" s="487">
        <f t="shared" si="18"/>
        <v>0</v>
      </c>
      <c r="I44" s="485">
        <f t="shared" si="15"/>
        <v>324</v>
      </c>
      <c r="J44" s="487">
        <f t="shared" si="19"/>
        <v>0</v>
      </c>
      <c r="K44" s="485">
        <v>315</v>
      </c>
      <c r="L44" s="488">
        <f t="shared" si="20"/>
        <v>0</v>
      </c>
      <c r="M44" s="485">
        <v>270</v>
      </c>
      <c r="N44" s="79"/>
      <c r="O44" s="28"/>
    </row>
    <row r="45" spans="1:17" s="1" customFormat="1" ht="31.5" customHeight="1" thickBot="1" x14ac:dyDescent="0.3">
      <c r="A45" s="35" t="s">
        <v>8</v>
      </c>
      <c r="B45" s="34" t="s">
        <v>362</v>
      </c>
      <c r="C45" s="36" t="s">
        <v>215</v>
      </c>
      <c r="D45" s="29" t="s">
        <v>64</v>
      </c>
      <c r="E45" s="257" t="s">
        <v>22</v>
      </c>
      <c r="F45" s="97">
        <f>G45*O45*100</f>
        <v>0</v>
      </c>
      <c r="G45" s="489">
        <f t="shared" si="13"/>
        <v>351</v>
      </c>
      <c r="H45" s="490">
        <f t="shared" si="18"/>
        <v>0</v>
      </c>
      <c r="I45" s="489">
        <f t="shared" si="15"/>
        <v>324</v>
      </c>
      <c r="J45" s="490">
        <f t="shared" si="19"/>
        <v>0</v>
      </c>
      <c r="K45" s="489">
        <v>315</v>
      </c>
      <c r="L45" s="491">
        <f t="shared" si="20"/>
        <v>0</v>
      </c>
      <c r="M45" s="485">
        <v>270</v>
      </c>
      <c r="N45" s="79"/>
      <c r="O45" s="30"/>
    </row>
    <row r="46" spans="1:17" s="1" customFormat="1" ht="16.5" thickBot="1" x14ac:dyDescent="0.3">
      <c r="A46" s="358"/>
      <c r="B46" s="38" t="s">
        <v>252</v>
      </c>
      <c r="C46" s="21"/>
      <c r="D46" s="258"/>
      <c r="E46" s="39"/>
      <c r="F46" s="379"/>
      <c r="G46" s="492"/>
      <c r="H46" s="492"/>
      <c r="I46" s="492"/>
      <c r="J46" s="492"/>
      <c r="K46" s="492"/>
      <c r="L46" s="492"/>
      <c r="M46" s="493"/>
      <c r="N46" s="80"/>
      <c r="O46" s="40"/>
    </row>
    <row r="47" spans="1:17" s="1" customFormat="1" ht="16.5" thickBot="1" x14ac:dyDescent="0.3">
      <c r="A47" s="359" t="s">
        <v>229</v>
      </c>
      <c r="B47" s="49" t="s">
        <v>25</v>
      </c>
      <c r="C47" s="4"/>
      <c r="D47" s="4"/>
      <c r="E47" s="5"/>
      <c r="F47" s="97">
        <f t="shared" ref="F47:F58" si="23">G47*O47</f>
        <v>0</v>
      </c>
      <c r="G47" s="487">
        <f t="shared" ref="G47:G58" si="24">M47*1.3</f>
        <v>86.997279199999994</v>
      </c>
      <c r="H47" s="487">
        <f t="shared" ref="H47:H58" si="25">I47*O47*100</f>
        <v>0</v>
      </c>
      <c r="I47" s="487">
        <f t="shared" ref="I47:I58" si="26">M47*1.2</f>
        <v>80.305180799999988</v>
      </c>
      <c r="J47" s="487">
        <f t="shared" ref="J47:J58" si="27">K47*O47*100</f>
        <v>0</v>
      </c>
      <c r="K47" s="487">
        <f t="shared" ref="K47:K57" si="28">M47*1.1</f>
        <v>73.613082399999996</v>
      </c>
      <c r="L47" s="488">
        <f t="shared" ref="L47:L58" si="29">M47*O47*100</f>
        <v>0</v>
      </c>
      <c r="M47" s="494">
        <f>N47*Содержание!D12</f>
        <v>66.92098399999999</v>
      </c>
      <c r="N47" s="78">
        <v>1.01</v>
      </c>
      <c r="O47" s="27"/>
    </row>
    <row r="48" spans="1:17" s="1" customFormat="1" ht="16.5" thickBot="1" x14ac:dyDescent="0.3">
      <c r="A48" s="360" t="s">
        <v>230</v>
      </c>
      <c r="B48" s="49" t="s">
        <v>25</v>
      </c>
      <c r="C48" s="14"/>
      <c r="D48" s="14"/>
      <c r="E48" s="15"/>
      <c r="F48" s="97">
        <f t="shared" si="23"/>
        <v>0</v>
      </c>
      <c r="G48" s="485">
        <f t="shared" si="24"/>
        <v>173.13319919999998</v>
      </c>
      <c r="H48" s="487">
        <f t="shared" si="25"/>
        <v>0</v>
      </c>
      <c r="I48" s="485">
        <f t="shared" si="26"/>
        <v>159.81526079999995</v>
      </c>
      <c r="J48" s="487">
        <f t="shared" si="27"/>
        <v>0</v>
      </c>
      <c r="K48" s="485">
        <f t="shared" si="28"/>
        <v>146.49732239999997</v>
      </c>
      <c r="L48" s="488">
        <f t="shared" si="29"/>
        <v>0</v>
      </c>
      <c r="M48" s="486">
        <f>N48*Содержание!D12</f>
        <v>133.17938399999997</v>
      </c>
      <c r="N48" s="79">
        <v>2.0099999999999998</v>
      </c>
      <c r="O48" s="28"/>
    </row>
    <row r="49" spans="1:15" s="1" customFormat="1" ht="16.5" thickBot="1" x14ac:dyDescent="0.3">
      <c r="A49" s="360" t="s">
        <v>231</v>
      </c>
      <c r="B49" s="49" t="s">
        <v>25</v>
      </c>
      <c r="C49" s="14"/>
      <c r="D49" s="14"/>
      <c r="E49" s="15"/>
      <c r="F49" s="97">
        <f t="shared" si="23"/>
        <v>0</v>
      </c>
      <c r="G49" s="485">
        <f t="shared" si="24"/>
        <v>292.86212799999998</v>
      </c>
      <c r="H49" s="487">
        <f t="shared" si="25"/>
        <v>0</v>
      </c>
      <c r="I49" s="485">
        <f t="shared" si="26"/>
        <v>270.33427199999994</v>
      </c>
      <c r="J49" s="487">
        <f t="shared" si="27"/>
        <v>0</v>
      </c>
      <c r="K49" s="485">
        <f t="shared" si="28"/>
        <v>247.80641599999998</v>
      </c>
      <c r="L49" s="488">
        <f t="shared" si="29"/>
        <v>0</v>
      </c>
      <c r="M49" s="486">
        <f>N49*Содержание!D12</f>
        <v>225.27855999999997</v>
      </c>
      <c r="N49" s="79">
        <v>3.4</v>
      </c>
      <c r="O49" s="28"/>
    </row>
    <row r="50" spans="1:15" s="1" customFormat="1" ht="16.5" thickBot="1" x14ac:dyDescent="0.3">
      <c r="A50" s="360" t="s">
        <v>232</v>
      </c>
      <c r="B50" s="49" t="s">
        <v>25</v>
      </c>
      <c r="C50" s="14"/>
      <c r="D50" s="14"/>
      <c r="E50" s="15"/>
      <c r="F50" s="97">
        <f t="shared" si="23"/>
        <v>0</v>
      </c>
      <c r="G50" s="485">
        <f t="shared" si="24"/>
        <v>48.2361152</v>
      </c>
      <c r="H50" s="487">
        <f t="shared" si="25"/>
        <v>0</v>
      </c>
      <c r="I50" s="485">
        <f t="shared" si="26"/>
        <v>44.525644799999995</v>
      </c>
      <c r="J50" s="487">
        <f t="shared" si="27"/>
        <v>0</v>
      </c>
      <c r="K50" s="485">
        <f t="shared" si="28"/>
        <v>40.815174400000004</v>
      </c>
      <c r="L50" s="488">
        <f t="shared" si="29"/>
        <v>0</v>
      </c>
      <c r="M50" s="486">
        <f>N50*Содержание!D12</f>
        <v>37.104703999999998</v>
      </c>
      <c r="N50" s="79">
        <v>0.56000000000000005</v>
      </c>
      <c r="O50" s="28"/>
    </row>
    <row r="51" spans="1:15" s="1" customFormat="1" ht="16.5" thickBot="1" x14ac:dyDescent="0.3">
      <c r="A51" s="360" t="s">
        <v>233</v>
      </c>
      <c r="B51" s="49" t="s">
        <v>25</v>
      </c>
      <c r="C51" s="14"/>
      <c r="D51" s="14"/>
      <c r="E51" s="15"/>
      <c r="F51" s="97">
        <f t="shared" si="23"/>
        <v>0</v>
      </c>
      <c r="G51" s="485">
        <f t="shared" si="24"/>
        <v>49.097474399999996</v>
      </c>
      <c r="H51" s="487">
        <f t="shared" si="25"/>
        <v>0</v>
      </c>
      <c r="I51" s="485">
        <f t="shared" si="26"/>
        <v>45.320745599999988</v>
      </c>
      <c r="J51" s="487">
        <f t="shared" si="27"/>
        <v>0</v>
      </c>
      <c r="K51" s="485">
        <f t="shared" si="28"/>
        <v>41.544016799999994</v>
      </c>
      <c r="L51" s="488">
        <f t="shared" si="29"/>
        <v>0</v>
      </c>
      <c r="M51" s="486">
        <f>N51*Содержание!D12</f>
        <v>37.767287999999994</v>
      </c>
      <c r="N51" s="79">
        <v>0.56999999999999995</v>
      </c>
      <c r="O51" s="28"/>
    </row>
    <row r="52" spans="1:15" s="1" customFormat="1" ht="16.5" thickBot="1" x14ac:dyDescent="0.3">
      <c r="A52" s="360" t="s">
        <v>235</v>
      </c>
      <c r="B52" s="49" t="s">
        <v>25</v>
      </c>
      <c r="C52" s="14"/>
      <c r="D52" s="14"/>
      <c r="E52" s="15"/>
      <c r="F52" s="97">
        <f t="shared" si="23"/>
        <v>0</v>
      </c>
      <c r="G52" s="485">
        <f t="shared" si="24"/>
        <v>48.2361152</v>
      </c>
      <c r="H52" s="487">
        <f t="shared" si="25"/>
        <v>0</v>
      </c>
      <c r="I52" s="485">
        <f t="shared" si="26"/>
        <v>44.525644799999995</v>
      </c>
      <c r="J52" s="487">
        <f t="shared" si="27"/>
        <v>0</v>
      </c>
      <c r="K52" s="485">
        <f t="shared" si="28"/>
        <v>40.815174400000004</v>
      </c>
      <c r="L52" s="488">
        <f t="shared" si="29"/>
        <v>0</v>
      </c>
      <c r="M52" s="486">
        <f>N52*Содержание!D12</f>
        <v>37.104703999999998</v>
      </c>
      <c r="N52" s="79">
        <v>0.56000000000000005</v>
      </c>
      <c r="O52" s="28"/>
    </row>
    <row r="53" spans="1:15" s="1" customFormat="1" ht="16.5" thickBot="1" x14ac:dyDescent="0.3">
      <c r="A53" s="360" t="s">
        <v>234</v>
      </c>
      <c r="B53" s="49" t="s">
        <v>25</v>
      </c>
      <c r="C53" s="14"/>
      <c r="D53" s="14"/>
      <c r="E53" s="15"/>
      <c r="F53" s="97">
        <f t="shared" si="23"/>
        <v>0</v>
      </c>
      <c r="G53" s="485">
        <f t="shared" si="24"/>
        <v>48.2361152</v>
      </c>
      <c r="H53" s="487">
        <f t="shared" si="25"/>
        <v>0</v>
      </c>
      <c r="I53" s="485">
        <f t="shared" si="26"/>
        <v>44.525644799999995</v>
      </c>
      <c r="J53" s="487">
        <f t="shared" si="27"/>
        <v>0</v>
      </c>
      <c r="K53" s="485">
        <f t="shared" si="28"/>
        <v>40.815174400000004</v>
      </c>
      <c r="L53" s="488">
        <f t="shared" si="29"/>
        <v>0</v>
      </c>
      <c r="M53" s="486">
        <f>N53*Содержание!D12</f>
        <v>37.104703999999998</v>
      </c>
      <c r="N53" s="79">
        <v>0.56000000000000005</v>
      </c>
      <c r="O53" s="28"/>
    </row>
    <row r="54" spans="1:15" s="1" customFormat="1" ht="16.5" thickBot="1" x14ac:dyDescent="0.3">
      <c r="A54" s="360" t="s">
        <v>236</v>
      </c>
      <c r="B54" s="49" t="s">
        <v>25</v>
      </c>
      <c r="C54" s="14"/>
      <c r="D54" s="14"/>
      <c r="E54" s="15"/>
      <c r="F54" s="97">
        <f t="shared" si="23"/>
        <v>0</v>
      </c>
      <c r="G54" s="485">
        <f t="shared" si="24"/>
        <v>48.2361152</v>
      </c>
      <c r="H54" s="487">
        <f t="shared" si="25"/>
        <v>0</v>
      </c>
      <c r="I54" s="485">
        <f t="shared" si="26"/>
        <v>44.525644799999995</v>
      </c>
      <c r="J54" s="487">
        <f t="shared" si="27"/>
        <v>0</v>
      </c>
      <c r="K54" s="485">
        <f t="shared" si="28"/>
        <v>40.815174400000004</v>
      </c>
      <c r="L54" s="488">
        <f t="shared" si="29"/>
        <v>0</v>
      </c>
      <c r="M54" s="486">
        <f>N54*Содержание!D12</f>
        <v>37.104703999999998</v>
      </c>
      <c r="N54" s="79">
        <v>0.56000000000000005</v>
      </c>
      <c r="O54" s="28"/>
    </row>
    <row r="55" spans="1:15" s="1" customFormat="1" ht="16.5" thickBot="1" x14ac:dyDescent="0.3">
      <c r="A55" s="360" t="s">
        <v>238</v>
      </c>
      <c r="B55" s="49" t="s">
        <v>25</v>
      </c>
      <c r="C55" s="14"/>
      <c r="D55" s="14"/>
      <c r="E55" s="15"/>
      <c r="F55" s="97">
        <f t="shared" si="23"/>
        <v>0</v>
      </c>
      <c r="G55" s="485">
        <f t="shared" si="24"/>
        <v>3.9000000000000004</v>
      </c>
      <c r="H55" s="487">
        <f t="shared" si="25"/>
        <v>0</v>
      </c>
      <c r="I55" s="485">
        <f t="shared" si="26"/>
        <v>3.5999999999999996</v>
      </c>
      <c r="J55" s="487">
        <f t="shared" si="27"/>
        <v>0</v>
      </c>
      <c r="K55" s="485">
        <f t="shared" si="28"/>
        <v>3.3000000000000003</v>
      </c>
      <c r="L55" s="488">
        <f t="shared" si="29"/>
        <v>0</v>
      </c>
      <c r="M55" s="486">
        <v>3</v>
      </c>
      <c r="N55" s="79">
        <v>0.1</v>
      </c>
      <c r="O55" s="28"/>
    </row>
    <row r="56" spans="1:15" s="1" customFormat="1" ht="16.5" thickBot="1" x14ac:dyDescent="0.3">
      <c r="A56" s="35" t="s">
        <v>237</v>
      </c>
      <c r="B56" s="29" t="s">
        <v>25</v>
      </c>
      <c r="C56" s="356"/>
      <c r="D56" s="356"/>
      <c r="E56" s="357"/>
      <c r="F56" s="500">
        <f t="shared" si="23"/>
        <v>0</v>
      </c>
      <c r="G56" s="489">
        <f t="shared" si="24"/>
        <v>211.9</v>
      </c>
      <c r="H56" s="490">
        <f t="shared" si="25"/>
        <v>0</v>
      </c>
      <c r="I56" s="489">
        <f t="shared" si="26"/>
        <v>195.6</v>
      </c>
      <c r="J56" s="490">
        <f t="shared" si="27"/>
        <v>0</v>
      </c>
      <c r="K56" s="489">
        <v>188</v>
      </c>
      <c r="L56" s="491">
        <f t="shared" si="29"/>
        <v>0</v>
      </c>
      <c r="M56" s="501">
        <v>163</v>
      </c>
      <c r="N56" s="82">
        <v>5.08</v>
      </c>
      <c r="O56" s="30"/>
    </row>
    <row r="57" spans="1:15" s="1" customFormat="1" ht="16.5" thickBot="1" x14ac:dyDescent="0.3">
      <c r="A57" s="262" t="s">
        <v>232</v>
      </c>
      <c r="B57" s="49" t="s">
        <v>362</v>
      </c>
      <c r="C57" s="263"/>
      <c r="D57" s="263"/>
      <c r="E57" s="264"/>
      <c r="F57" s="97">
        <f t="shared" si="23"/>
        <v>0</v>
      </c>
      <c r="G57" s="486">
        <f t="shared" si="24"/>
        <v>48.2361152</v>
      </c>
      <c r="H57" s="486">
        <f t="shared" si="25"/>
        <v>0</v>
      </c>
      <c r="I57" s="486">
        <f t="shared" si="26"/>
        <v>44.525644799999995</v>
      </c>
      <c r="J57" s="486">
        <f t="shared" si="27"/>
        <v>0</v>
      </c>
      <c r="K57" s="486">
        <f t="shared" si="28"/>
        <v>40.815174400000004</v>
      </c>
      <c r="L57" s="499">
        <f t="shared" si="29"/>
        <v>0</v>
      </c>
      <c r="M57" s="486">
        <f>N57*Содержание!D12</f>
        <v>37.104703999999998</v>
      </c>
      <c r="N57" s="81">
        <v>0.56000000000000005</v>
      </c>
      <c r="O57" s="50"/>
    </row>
    <row r="58" spans="1:15" s="1" customFormat="1" ht="16.5" thickBot="1" x14ac:dyDescent="0.3">
      <c r="A58" s="35" t="s">
        <v>237</v>
      </c>
      <c r="B58" s="36" t="s">
        <v>362</v>
      </c>
      <c r="C58" s="356"/>
      <c r="D58" s="356"/>
      <c r="E58" s="357"/>
      <c r="F58" s="97">
        <f t="shared" si="23"/>
        <v>0</v>
      </c>
      <c r="G58" s="489">
        <f t="shared" si="24"/>
        <v>211.9</v>
      </c>
      <c r="H58" s="490">
        <f t="shared" si="25"/>
        <v>0</v>
      </c>
      <c r="I58" s="489">
        <f t="shared" si="26"/>
        <v>195.6</v>
      </c>
      <c r="J58" s="490">
        <f t="shared" si="27"/>
        <v>0</v>
      </c>
      <c r="K58" s="489">
        <v>188</v>
      </c>
      <c r="L58" s="491">
        <f t="shared" si="29"/>
        <v>0</v>
      </c>
      <c r="M58" s="489">
        <v>163</v>
      </c>
      <c r="N58" s="82">
        <v>3.33</v>
      </c>
      <c r="O58" s="30"/>
    </row>
    <row r="59" spans="1:15" ht="16.5" thickBot="1" x14ac:dyDescent="0.3">
      <c r="A59" s="673" t="s">
        <v>256</v>
      </c>
      <c r="B59" s="674"/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N59" s="674"/>
      <c r="O59" s="675"/>
    </row>
    <row r="60" spans="1:15" ht="16.5" thickBot="1" x14ac:dyDescent="0.3">
      <c r="A60" s="99" t="s">
        <v>240</v>
      </c>
      <c r="B60" s="265" t="s">
        <v>259</v>
      </c>
      <c r="C60" s="49" t="s">
        <v>215</v>
      </c>
      <c r="D60" s="34" t="s">
        <v>14</v>
      </c>
      <c r="E60" s="15" t="s">
        <v>22</v>
      </c>
      <c r="F60" s="97">
        <f t="shared" ref="F60:F63" si="30">G60*O60*100</f>
        <v>0</v>
      </c>
      <c r="G60" s="487">
        <f>M60*1.3</f>
        <v>338</v>
      </c>
      <c r="H60" s="487">
        <f t="shared" ref="H60:H63" si="31">I60*O60*100</f>
        <v>0</v>
      </c>
      <c r="I60" s="487">
        <f>M60*1.2</f>
        <v>312</v>
      </c>
      <c r="J60" s="487">
        <f t="shared" ref="J60:J63" si="32">K60*O60*100</f>
        <v>0</v>
      </c>
      <c r="K60" s="487">
        <v>310.3</v>
      </c>
      <c r="L60" s="488">
        <f t="shared" ref="L60:L63" si="33">M60*O60*100</f>
        <v>0</v>
      </c>
      <c r="M60" s="487">
        <v>260</v>
      </c>
      <c r="N60" s="391"/>
      <c r="O60" s="27"/>
    </row>
    <row r="61" spans="1:15" ht="16.5" thickBot="1" x14ac:dyDescent="0.3">
      <c r="A61" s="99" t="s">
        <v>241</v>
      </c>
      <c r="B61" s="266" t="s">
        <v>259</v>
      </c>
      <c r="C61" s="34" t="s">
        <v>215</v>
      </c>
      <c r="D61" s="34" t="s">
        <v>26</v>
      </c>
      <c r="E61" s="7" t="s">
        <v>22</v>
      </c>
      <c r="F61" s="97">
        <f t="shared" si="30"/>
        <v>0</v>
      </c>
      <c r="G61" s="485">
        <f>M61*1.3</f>
        <v>338</v>
      </c>
      <c r="H61" s="487">
        <f t="shared" si="31"/>
        <v>0</v>
      </c>
      <c r="I61" s="485">
        <f>M61*1.2</f>
        <v>312</v>
      </c>
      <c r="J61" s="487">
        <f t="shared" si="32"/>
        <v>0</v>
      </c>
      <c r="K61" s="485">
        <v>298.89999999999998</v>
      </c>
      <c r="L61" s="488">
        <f t="shared" si="33"/>
        <v>0</v>
      </c>
      <c r="M61" s="485">
        <v>260</v>
      </c>
      <c r="N61" s="425"/>
      <c r="O61" s="28"/>
    </row>
    <row r="62" spans="1:15" ht="16.5" thickBot="1" x14ac:dyDescent="0.3">
      <c r="A62" s="99" t="s">
        <v>242</v>
      </c>
      <c r="B62" s="266" t="s">
        <v>259</v>
      </c>
      <c r="C62" s="34" t="s">
        <v>215</v>
      </c>
      <c r="D62" s="34" t="s">
        <v>15</v>
      </c>
      <c r="E62" s="7" t="s">
        <v>22</v>
      </c>
      <c r="F62" s="97">
        <f t="shared" si="30"/>
        <v>0</v>
      </c>
      <c r="G62" s="485">
        <f>M62*1.3</f>
        <v>338</v>
      </c>
      <c r="H62" s="487">
        <f t="shared" si="31"/>
        <v>0</v>
      </c>
      <c r="I62" s="485">
        <f>M62*1.2</f>
        <v>312</v>
      </c>
      <c r="J62" s="487">
        <f t="shared" si="32"/>
        <v>0</v>
      </c>
      <c r="K62" s="485">
        <v>310.3</v>
      </c>
      <c r="L62" s="488">
        <f t="shared" si="33"/>
        <v>0</v>
      </c>
      <c r="M62" s="485">
        <v>260</v>
      </c>
      <c r="N62" s="425"/>
      <c r="O62" s="28"/>
    </row>
    <row r="63" spans="1:15" ht="16.5" thickBot="1" x14ac:dyDescent="0.3">
      <c r="A63" s="33" t="s">
        <v>243</v>
      </c>
      <c r="B63" s="49" t="s">
        <v>259</v>
      </c>
      <c r="C63" s="34" t="s">
        <v>215</v>
      </c>
      <c r="D63" s="34" t="s">
        <v>18</v>
      </c>
      <c r="E63" s="7" t="s">
        <v>22</v>
      </c>
      <c r="F63" s="97">
        <f t="shared" si="30"/>
        <v>0</v>
      </c>
      <c r="G63" s="489">
        <f>M63*1.3</f>
        <v>338</v>
      </c>
      <c r="H63" s="490">
        <f t="shared" si="31"/>
        <v>0</v>
      </c>
      <c r="I63" s="489">
        <f>M63*1.2</f>
        <v>312</v>
      </c>
      <c r="J63" s="490">
        <f t="shared" si="32"/>
        <v>0</v>
      </c>
      <c r="K63" s="489">
        <v>310.3</v>
      </c>
      <c r="L63" s="491">
        <f t="shared" si="33"/>
        <v>0</v>
      </c>
      <c r="M63" s="489">
        <v>260</v>
      </c>
      <c r="N63" s="424"/>
      <c r="O63" s="30"/>
    </row>
    <row r="64" spans="1:15" ht="16.5" thickBot="1" x14ac:dyDescent="0.3">
      <c r="A64" s="358"/>
      <c r="B64" s="38" t="s">
        <v>251</v>
      </c>
      <c r="C64" s="21"/>
      <c r="D64" s="21"/>
      <c r="E64" s="39"/>
      <c r="F64" s="380"/>
      <c r="G64" s="492"/>
      <c r="H64" s="492"/>
      <c r="I64" s="492"/>
      <c r="J64" s="492"/>
      <c r="K64" s="492"/>
      <c r="L64" s="492"/>
      <c r="M64" s="492"/>
      <c r="N64" s="80"/>
      <c r="O64" s="40"/>
    </row>
    <row r="65" spans="1:15" ht="16.5" thickBot="1" x14ac:dyDescent="0.3">
      <c r="A65" s="41" t="s">
        <v>245</v>
      </c>
      <c r="B65" s="265" t="s">
        <v>25</v>
      </c>
      <c r="C65" s="4"/>
      <c r="D65" s="4"/>
      <c r="E65" s="5"/>
      <c r="F65" s="92">
        <f>G65*O65</f>
        <v>0</v>
      </c>
      <c r="G65" s="487">
        <f>M65*1.3</f>
        <v>219.70000000000002</v>
      </c>
      <c r="H65" s="487">
        <f t="shared" ref="H65:H69" si="34">I65*O65*100</f>
        <v>0</v>
      </c>
      <c r="I65" s="487">
        <f>M65*1.2</f>
        <v>202.79999999999998</v>
      </c>
      <c r="J65" s="487">
        <f t="shared" ref="J65:J69" si="35">K65*O65*100</f>
        <v>0</v>
      </c>
      <c r="K65" s="487">
        <v>195</v>
      </c>
      <c r="L65" s="488">
        <f t="shared" ref="L65:L69" si="36">M65*O65*100</f>
        <v>0</v>
      </c>
      <c r="M65" s="487">
        <v>169</v>
      </c>
      <c r="N65" s="78"/>
      <c r="O65" s="27"/>
    </row>
    <row r="66" spans="1:15" ht="16.5" thickBot="1" x14ac:dyDescent="0.3">
      <c r="A66" s="42" t="s">
        <v>247</v>
      </c>
      <c r="B66" s="266" t="s">
        <v>25</v>
      </c>
      <c r="C66" s="6"/>
      <c r="D66" s="6"/>
      <c r="E66" s="7"/>
      <c r="F66" s="93">
        <f>G66*O66</f>
        <v>0</v>
      </c>
      <c r="G66" s="485">
        <f>M66*1.3</f>
        <v>188.63766479999998</v>
      </c>
      <c r="H66" s="487">
        <f t="shared" si="34"/>
        <v>0</v>
      </c>
      <c r="I66" s="485">
        <f>M66*1.2</f>
        <v>174.12707519999995</v>
      </c>
      <c r="J66" s="487">
        <f t="shared" si="35"/>
        <v>0</v>
      </c>
      <c r="K66" s="485">
        <f>M66*1.1</f>
        <v>159.61648559999998</v>
      </c>
      <c r="L66" s="488">
        <f t="shared" si="36"/>
        <v>0</v>
      </c>
      <c r="M66" s="485">
        <f>N66*Содержание!D12</f>
        <v>145.10589599999997</v>
      </c>
      <c r="N66" s="79">
        <v>2.19</v>
      </c>
      <c r="O66" s="28"/>
    </row>
    <row r="67" spans="1:15" ht="16.5" thickBot="1" x14ac:dyDescent="0.3">
      <c r="A67" s="42" t="s">
        <v>246</v>
      </c>
      <c r="B67" s="49" t="s">
        <v>25</v>
      </c>
      <c r="C67" s="6"/>
      <c r="D67" s="6"/>
      <c r="E67" s="7"/>
      <c r="F67" s="93">
        <f>G67*O67</f>
        <v>0</v>
      </c>
      <c r="G67" s="485">
        <f>M67*1.3</f>
        <v>55.988348000000002</v>
      </c>
      <c r="H67" s="487">
        <f t="shared" si="34"/>
        <v>0</v>
      </c>
      <c r="I67" s="485">
        <f>M67*1.2</f>
        <v>51.681551999999996</v>
      </c>
      <c r="J67" s="487">
        <f t="shared" si="35"/>
        <v>0</v>
      </c>
      <c r="K67" s="485">
        <f>M67*1.1</f>
        <v>47.374756000000005</v>
      </c>
      <c r="L67" s="488">
        <f t="shared" si="36"/>
        <v>0</v>
      </c>
      <c r="M67" s="485">
        <f>N67*Содержание!D12</f>
        <v>43.067959999999999</v>
      </c>
      <c r="N67" s="79">
        <v>0.65</v>
      </c>
      <c r="O67" s="28"/>
    </row>
    <row r="68" spans="1:15" ht="16.5" thickBot="1" x14ac:dyDescent="0.3">
      <c r="A68" s="42" t="s">
        <v>249</v>
      </c>
      <c r="B68" s="49" t="s">
        <v>25</v>
      </c>
      <c r="C68" s="260"/>
      <c r="D68" s="260"/>
      <c r="E68" s="254"/>
      <c r="F68" s="93">
        <f>G68*O68</f>
        <v>0</v>
      </c>
      <c r="G68" s="485">
        <f>M68*1.3</f>
        <v>55.988348000000002</v>
      </c>
      <c r="H68" s="487">
        <f t="shared" si="34"/>
        <v>0</v>
      </c>
      <c r="I68" s="485">
        <f>M68*1.2</f>
        <v>51.681551999999996</v>
      </c>
      <c r="J68" s="487">
        <f t="shared" si="35"/>
        <v>0</v>
      </c>
      <c r="K68" s="485">
        <f>M68*1.1</f>
        <v>47.374756000000005</v>
      </c>
      <c r="L68" s="488">
        <f t="shared" si="36"/>
        <v>0</v>
      </c>
      <c r="M68" s="485">
        <f>N68*Содержание!D12</f>
        <v>43.067959999999999</v>
      </c>
      <c r="N68" s="79">
        <v>0.65</v>
      </c>
      <c r="O68" s="28"/>
    </row>
    <row r="69" spans="1:15" ht="16.5" thickBot="1" x14ac:dyDescent="0.3">
      <c r="A69" s="42" t="s">
        <v>248</v>
      </c>
      <c r="B69" s="49" t="s">
        <v>25</v>
      </c>
      <c r="C69" s="260"/>
      <c r="D69" s="260"/>
      <c r="E69" s="254"/>
      <c r="F69" s="94">
        <f>G69*O69</f>
        <v>0</v>
      </c>
      <c r="G69" s="489">
        <f>M69*1.3</f>
        <v>55.988348000000002</v>
      </c>
      <c r="H69" s="490">
        <f t="shared" si="34"/>
        <v>0</v>
      </c>
      <c r="I69" s="489">
        <f>M69*1.2</f>
        <v>51.681551999999996</v>
      </c>
      <c r="J69" s="490">
        <f t="shared" si="35"/>
        <v>0</v>
      </c>
      <c r="K69" s="489">
        <f>M69*1.1</f>
        <v>47.374756000000005</v>
      </c>
      <c r="L69" s="491">
        <f t="shared" si="36"/>
        <v>0</v>
      </c>
      <c r="M69" s="489">
        <f>N69*Содержание!D12</f>
        <v>43.067959999999999</v>
      </c>
      <c r="N69" s="79">
        <v>0.65</v>
      </c>
      <c r="O69" s="30"/>
    </row>
    <row r="70" spans="1:15" ht="16.5" collapsed="1" thickBot="1" x14ac:dyDescent="0.3">
      <c r="A70" s="676" t="s">
        <v>257</v>
      </c>
      <c r="B70" s="677"/>
      <c r="C70" s="677"/>
      <c r="D70" s="677"/>
      <c r="E70" s="677"/>
      <c r="F70" s="677"/>
      <c r="G70" s="677"/>
      <c r="H70" s="677"/>
      <c r="I70" s="677"/>
      <c r="J70" s="677"/>
      <c r="K70" s="677"/>
      <c r="L70" s="677"/>
      <c r="M70" s="677"/>
      <c r="N70" s="677"/>
      <c r="O70" s="678"/>
    </row>
    <row r="71" spans="1:15" ht="16.5" thickBot="1" x14ac:dyDescent="0.3">
      <c r="A71" s="37"/>
      <c r="B71" s="38" t="s">
        <v>250</v>
      </c>
      <c r="C71" s="21"/>
      <c r="D71" s="21"/>
      <c r="E71" s="39"/>
      <c r="F71" s="380"/>
      <c r="G71" s="145"/>
      <c r="H71" s="145"/>
      <c r="I71" s="145"/>
      <c r="J71" s="145"/>
      <c r="K71" s="145"/>
      <c r="L71" s="145"/>
      <c r="M71" s="145"/>
      <c r="N71" s="80"/>
      <c r="O71" s="40"/>
    </row>
    <row r="72" spans="1:15" ht="16.5" thickBot="1" x14ac:dyDescent="0.3">
      <c r="A72" s="42" t="s">
        <v>248</v>
      </c>
      <c r="B72" s="49" t="s">
        <v>25</v>
      </c>
      <c r="C72" s="4"/>
      <c r="D72" s="4"/>
      <c r="E72" s="5"/>
      <c r="F72" s="92">
        <f>G72*O72</f>
        <v>0</v>
      </c>
      <c r="G72" s="487">
        <f>M72*1.3</f>
        <v>81.829123999999993</v>
      </c>
      <c r="H72" s="487">
        <f t="shared" ref="H72:H74" si="37">I72*O72*100</f>
        <v>0</v>
      </c>
      <c r="I72" s="487">
        <f>M72*1.2</f>
        <v>75.534575999999987</v>
      </c>
      <c r="J72" s="487">
        <f t="shared" ref="J72:J74" si="38">K72*O72*100</f>
        <v>0</v>
      </c>
      <c r="K72" s="487">
        <f>M72*1.1</f>
        <v>69.240027999999995</v>
      </c>
      <c r="L72" s="488">
        <f t="shared" ref="L72:L74" si="39">M72*O72*100</f>
        <v>0</v>
      </c>
      <c r="M72" s="487">
        <f>N72*Содержание!D12</f>
        <v>62.945479999999989</v>
      </c>
      <c r="N72" s="83">
        <v>0.95</v>
      </c>
      <c r="O72" s="27"/>
    </row>
    <row r="73" spans="1:15" ht="16.5" thickBot="1" x14ac:dyDescent="0.3">
      <c r="A73" s="288" t="s">
        <v>249</v>
      </c>
      <c r="B73" s="251" t="s">
        <v>25</v>
      </c>
      <c r="C73" s="6"/>
      <c r="D73" s="6"/>
      <c r="E73" s="7"/>
      <c r="F73" s="93">
        <f>G73*O73</f>
        <v>0</v>
      </c>
      <c r="G73" s="485">
        <f>M73*1.3</f>
        <v>81.829123999999993</v>
      </c>
      <c r="H73" s="487">
        <f t="shared" si="37"/>
        <v>0</v>
      </c>
      <c r="I73" s="485">
        <f>M73*1.2</f>
        <v>75.534575999999987</v>
      </c>
      <c r="J73" s="487">
        <f t="shared" si="38"/>
        <v>0</v>
      </c>
      <c r="K73" s="485">
        <f>M73*1.1</f>
        <v>69.240027999999995</v>
      </c>
      <c r="L73" s="488">
        <f t="shared" si="39"/>
        <v>0</v>
      </c>
      <c r="M73" s="485">
        <f>N73*Содержание!D12</f>
        <v>62.945479999999989</v>
      </c>
      <c r="N73" s="83">
        <v>0.95</v>
      </c>
      <c r="O73" s="28"/>
    </row>
    <row r="74" spans="1:15" ht="16.5" thickBot="1" x14ac:dyDescent="0.3">
      <c r="A74" s="331" t="s">
        <v>254</v>
      </c>
      <c r="B74" s="49" t="s">
        <v>25</v>
      </c>
      <c r="C74" s="6"/>
      <c r="D74" s="6"/>
      <c r="E74" s="7"/>
      <c r="F74" s="93">
        <f>G74*O74</f>
        <v>0</v>
      </c>
      <c r="G74" s="495">
        <f>M74*1.3</f>
        <v>516.81551999999999</v>
      </c>
      <c r="H74" s="496">
        <f t="shared" si="37"/>
        <v>0</v>
      </c>
      <c r="I74" s="495">
        <f>M74*1.2</f>
        <v>477.06047999999993</v>
      </c>
      <c r="J74" s="496">
        <f t="shared" si="38"/>
        <v>0</v>
      </c>
      <c r="K74" s="495">
        <f>M74*1.1</f>
        <v>437.30543999999998</v>
      </c>
      <c r="L74" s="497">
        <f t="shared" si="39"/>
        <v>0</v>
      </c>
      <c r="M74" s="495">
        <f>N74*Содержание!D12</f>
        <v>397.55039999999997</v>
      </c>
      <c r="N74" s="83">
        <v>6</v>
      </c>
      <c r="O74" s="52"/>
    </row>
    <row r="75" spans="1:15" ht="16.5" thickBot="1" x14ac:dyDescent="0.3">
      <c r="A75" s="43" t="s">
        <v>255</v>
      </c>
      <c r="B75" s="36" t="s">
        <v>25</v>
      </c>
      <c r="C75" s="8"/>
      <c r="D75" s="8"/>
      <c r="E75" s="9"/>
      <c r="F75" s="94">
        <f>G75*O75</f>
        <v>0</v>
      </c>
      <c r="G75" s="489">
        <f>M75*1.3</f>
        <v>134.3720352</v>
      </c>
      <c r="H75" s="490">
        <f t="shared" ref="H75" si="40">I75*O75*100</f>
        <v>0</v>
      </c>
      <c r="I75" s="489">
        <f>M75*1.2</f>
        <v>124.03572479999998</v>
      </c>
      <c r="J75" s="490">
        <f t="shared" ref="J75" si="41">K75*O75*100</f>
        <v>0</v>
      </c>
      <c r="K75" s="489">
        <f>M75*1.1</f>
        <v>113.69941439999999</v>
      </c>
      <c r="L75" s="491">
        <f t="shared" ref="L75" si="42">M75*O75*100</f>
        <v>0</v>
      </c>
      <c r="M75" s="489">
        <f>N75*Содержание!D12</f>
        <v>103.36310399999999</v>
      </c>
      <c r="N75" s="82">
        <v>1.56</v>
      </c>
      <c r="O75" s="30"/>
    </row>
    <row r="76" spans="1:15" s="1" customFormat="1" ht="16.5" collapsed="1" thickBot="1" x14ac:dyDescent="0.3">
      <c r="A76" s="676" t="s">
        <v>572</v>
      </c>
      <c r="B76" s="677"/>
      <c r="C76" s="677"/>
      <c r="D76" s="677"/>
      <c r="E76" s="677"/>
      <c r="F76" s="677"/>
      <c r="G76" s="677"/>
      <c r="H76" s="677"/>
      <c r="I76" s="677"/>
      <c r="J76" s="677"/>
      <c r="K76" s="677"/>
      <c r="L76" s="677"/>
      <c r="M76" s="677"/>
      <c r="N76" s="677"/>
      <c r="O76" s="678"/>
    </row>
    <row r="77" spans="1:15" s="1" customFormat="1" ht="16.5" thickBot="1" x14ac:dyDescent="0.3">
      <c r="A77" s="99" t="s">
        <v>258</v>
      </c>
      <c r="B77" s="265" t="s">
        <v>25</v>
      </c>
      <c r="C77" s="4" t="s">
        <v>215</v>
      </c>
      <c r="D77" s="32" t="s">
        <v>14</v>
      </c>
      <c r="E77" s="7" t="s">
        <v>22</v>
      </c>
      <c r="F77" s="92">
        <f>G77*O77*100</f>
        <v>0</v>
      </c>
      <c r="G77" s="485">
        <f>M77*1.3</f>
        <v>115.7</v>
      </c>
      <c r="H77" s="487">
        <f t="shared" ref="H77:H80" si="43">I77*O77*100</f>
        <v>0</v>
      </c>
      <c r="I77" s="485">
        <f>M77*1.2</f>
        <v>106.8</v>
      </c>
      <c r="J77" s="487">
        <f t="shared" ref="J77:J80" si="44">K77*O77*100</f>
        <v>0</v>
      </c>
      <c r="K77" s="485">
        <v>99</v>
      </c>
      <c r="L77" s="488">
        <f t="shared" ref="L77:L80" si="45">M77*O77*100</f>
        <v>0</v>
      </c>
      <c r="M77" s="485">
        <v>89</v>
      </c>
      <c r="N77" s="391"/>
      <c r="O77" s="28"/>
    </row>
    <row r="78" spans="1:15" s="1" customFormat="1" ht="16.5" thickBot="1" x14ac:dyDescent="0.3">
      <c r="A78" s="33" t="s">
        <v>260</v>
      </c>
      <c r="B78" s="246" t="s">
        <v>25</v>
      </c>
      <c r="C78" s="6" t="s">
        <v>215</v>
      </c>
      <c r="D78" s="34" t="s">
        <v>211</v>
      </c>
      <c r="E78" s="7" t="s">
        <v>22</v>
      </c>
      <c r="F78" s="92">
        <f>G78*O78*100</f>
        <v>0</v>
      </c>
      <c r="G78" s="485">
        <f>M78*1.3</f>
        <v>115.7</v>
      </c>
      <c r="H78" s="487">
        <f t="shared" si="43"/>
        <v>0</v>
      </c>
      <c r="I78" s="485">
        <f>M78*1.2</f>
        <v>106.8</v>
      </c>
      <c r="J78" s="487">
        <f t="shared" si="44"/>
        <v>0</v>
      </c>
      <c r="K78" s="485">
        <v>99</v>
      </c>
      <c r="L78" s="488">
        <f t="shared" si="45"/>
        <v>0</v>
      </c>
      <c r="M78" s="485">
        <v>89</v>
      </c>
      <c r="N78" s="426"/>
      <c r="O78" s="28"/>
    </row>
    <row r="79" spans="1:15" s="1" customFormat="1" ht="16.5" thickBot="1" x14ac:dyDescent="0.3">
      <c r="A79" s="33" t="s">
        <v>261</v>
      </c>
      <c r="B79" s="272" t="s">
        <v>25</v>
      </c>
      <c r="C79" s="267" t="s">
        <v>214</v>
      </c>
      <c r="D79" s="34" t="s">
        <v>12</v>
      </c>
      <c r="E79" s="7" t="s">
        <v>22</v>
      </c>
      <c r="F79" s="92">
        <f>G79*O79*100</f>
        <v>0</v>
      </c>
      <c r="G79" s="485">
        <f>M79*1.3</f>
        <v>115.7</v>
      </c>
      <c r="H79" s="487">
        <f t="shared" si="43"/>
        <v>0</v>
      </c>
      <c r="I79" s="485">
        <f>M79*1.2</f>
        <v>106.8</v>
      </c>
      <c r="J79" s="487">
        <f t="shared" si="44"/>
        <v>0</v>
      </c>
      <c r="K79" s="485">
        <v>99</v>
      </c>
      <c r="L79" s="488">
        <f t="shared" si="45"/>
        <v>0</v>
      </c>
      <c r="M79" s="485">
        <v>89</v>
      </c>
      <c r="N79" s="426"/>
      <c r="O79" s="28"/>
    </row>
    <row r="80" spans="1:15" s="1" customFormat="1" ht="16.5" thickBot="1" x14ac:dyDescent="0.3">
      <c r="A80" s="33" t="s">
        <v>262</v>
      </c>
      <c r="B80" s="273" t="s">
        <v>25</v>
      </c>
      <c r="C80" s="6" t="s">
        <v>214</v>
      </c>
      <c r="D80" s="34" t="s">
        <v>13</v>
      </c>
      <c r="E80" s="7" t="s">
        <v>22</v>
      </c>
      <c r="F80" s="92">
        <f>G80*O80*100</f>
        <v>0</v>
      </c>
      <c r="G80" s="485">
        <f>M80*1.3</f>
        <v>115.7</v>
      </c>
      <c r="H80" s="487">
        <f t="shared" si="43"/>
        <v>0</v>
      </c>
      <c r="I80" s="485">
        <f>M80*1.2</f>
        <v>106.8</v>
      </c>
      <c r="J80" s="487">
        <f t="shared" si="44"/>
        <v>0</v>
      </c>
      <c r="K80" s="485">
        <v>99</v>
      </c>
      <c r="L80" s="488">
        <f t="shared" si="45"/>
        <v>0</v>
      </c>
      <c r="M80" s="485">
        <v>89</v>
      </c>
      <c r="N80" s="424"/>
      <c r="O80" s="28"/>
    </row>
    <row r="81" spans="1:15" ht="16.5" thickBot="1" x14ac:dyDescent="0.3">
      <c r="A81" s="37"/>
      <c r="B81" s="38" t="s">
        <v>263</v>
      </c>
      <c r="C81" s="21"/>
      <c r="D81" s="21"/>
      <c r="E81" s="39"/>
      <c r="F81" s="380"/>
      <c r="G81" s="145"/>
      <c r="H81" s="145"/>
      <c r="I81" s="145"/>
      <c r="J81" s="145"/>
      <c r="K81" s="145"/>
      <c r="L81" s="145"/>
      <c r="M81" s="145"/>
      <c r="N81" s="80"/>
      <c r="O81" s="40"/>
    </row>
    <row r="82" spans="1:15" ht="16.5" thickBot="1" x14ac:dyDescent="0.3">
      <c r="A82" s="670" t="s">
        <v>264</v>
      </c>
      <c r="B82" s="671"/>
      <c r="C82" s="671"/>
      <c r="D82" s="671"/>
      <c r="E82" s="671"/>
      <c r="F82" s="671"/>
      <c r="G82" s="671"/>
      <c r="H82" s="671"/>
      <c r="I82" s="671"/>
      <c r="J82" s="671"/>
      <c r="K82" s="671"/>
      <c r="L82" s="671"/>
      <c r="M82" s="671"/>
      <c r="N82" s="671"/>
      <c r="O82" s="672"/>
    </row>
    <row r="83" spans="1:15" ht="16.5" thickBot="1" x14ac:dyDescent="0.3">
      <c r="A83" s="361" t="s">
        <v>269</v>
      </c>
      <c r="B83" s="251" t="s">
        <v>259</v>
      </c>
      <c r="C83" s="34" t="s">
        <v>214</v>
      </c>
      <c r="D83" s="34" t="s">
        <v>12</v>
      </c>
      <c r="E83" s="7" t="s">
        <v>22</v>
      </c>
      <c r="F83" s="97">
        <f>G83*O83*100</f>
        <v>0</v>
      </c>
      <c r="G83" s="485">
        <f t="shared" ref="G83" si="46">M83*1.3</f>
        <v>193.15400000000002</v>
      </c>
      <c r="H83" s="487">
        <f t="shared" ref="H83" si="47">I83*O83*100</f>
        <v>0</v>
      </c>
      <c r="I83" s="485">
        <f t="shared" ref="I83" si="48">M83*1.2</f>
        <v>178.29600000000002</v>
      </c>
      <c r="J83" s="487">
        <f t="shared" ref="J83" si="49">K83*O83*100</f>
        <v>0</v>
      </c>
      <c r="K83" s="485">
        <v>170.78</v>
      </c>
      <c r="L83" s="488">
        <f t="shared" ref="L83" si="50">M83*O83*100</f>
        <v>0</v>
      </c>
      <c r="M83" s="425">
        <v>148.58000000000001</v>
      </c>
      <c r="N83" s="425"/>
      <c r="O83" s="28"/>
    </row>
    <row r="84" spans="1:15" ht="16.5" thickBot="1" x14ac:dyDescent="0.3">
      <c r="A84" s="361" t="s">
        <v>268</v>
      </c>
      <c r="B84" s="251" t="s">
        <v>259</v>
      </c>
      <c r="C84" s="34" t="s">
        <v>214</v>
      </c>
      <c r="D84" s="34" t="s">
        <v>212</v>
      </c>
      <c r="E84" s="7" t="s">
        <v>22</v>
      </c>
      <c r="F84" s="97">
        <f t="shared" ref="F84" si="51">G84*O84*100</f>
        <v>0</v>
      </c>
      <c r="G84" s="485">
        <f>M84*1.3</f>
        <v>193.15400000000002</v>
      </c>
      <c r="H84" s="487">
        <f>I84*O84*100</f>
        <v>0</v>
      </c>
      <c r="I84" s="485">
        <f>M84*1.2</f>
        <v>178.29600000000002</v>
      </c>
      <c r="J84" s="487">
        <f>K84*O84*100</f>
        <v>0</v>
      </c>
      <c r="K84" s="485">
        <v>170.78</v>
      </c>
      <c r="L84" s="488">
        <f>M84*O84*100</f>
        <v>0</v>
      </c>
      <c r="M84" s="425">
        <v>148.58000000000001</v>
      </c>
      <c r="N84" s="425"/>
      <c r="O84" s="28"/>
    </row>
    <row r="85" spans="1:15" ht="16.5" thickBot="1" x14ac:dyDescent="0.3">
      <c r="A85" s="33" t="s">
        <v>272</v>
      </c>
      <c r="B85" s="251" t="s">
        <v>259</v>
      </c>
      <c r="C85" s="34" t="s">
        <v>215</v>
      </c>
      <c r="D85" s="34" t="s">
        <v>14</v>
      </c>
      <c r="E85" s="7" t="s">
        <v>22</v>
      </c>
      <c r="F85" s="97">
        <f>G85*O85*100</f>
        <v>0</v>
      </c>
      <c r="G85" s="485">
        <f>M85*1.3</f>
        <v>202.03300000000002</v>
      </c>
      <c r="H85" s="487">
        <f>I85*O85*100</f>
        <v>0</v>
      </c>
      <c r="I85" s="485">
        <f>M85*1.2</f>
        <v>186.49199999999999</v>
      </c>
      <c r="J85" s="487">
        <f>K85*O85*100</f>
        <v>0</v>
      </c>
      <c r="K85" s="485">
        <v>177.6</v>
      </c>
      <c r="L85" s="488">
        <f>M85*O85*100</f>
        <v>0</v>
      </c>
      <c r="M85" s="425">
        <v>155.41</v>
      </c>
      <c r="N85" s="388"/>
      <c r="O85" s="28"/>
    </row>
    <row r="86" spans="1:15" ht="16.5" thickBot="1" x14ac:dyDescent="0.3">
      <c r="A86" s="99" t="s">
        <v>265</v>
      </c>
      <c r="B86" s="266" t="s">
        <v>259</v>
      </c>
      <c r="C86" s="49" t="s">
        <v>215</v>
      </c>
      <c r="D86" s="34" t="s">
        <v>211</v>
      </c>
      <c r="E86" s="15" t="s">
        <v>22</v>
      </c>
      <c r="F86" s="97">
        <f t="shared" ref="F86" si="52">G86*O86*100</f>
        <v>0</v>
      </c>
      <c r="G86" s="485">
        <f>M86*1.3</f>
        <v>210.91200000000001</v>
      </c>
      <c r="H86" s="487">
        <f>I86*O86*100</f>
        <v>0</v>
      </c>
      <c r="I86" s="485">
        <f>M86*1.2</f>
        <v>194.68800000000002</v>
      </c>
      <c r="J86" s="487">
        <f>K86*O86*100</f>
        <v>0</v>
      </c>
      <c r="K86" s="485">
        <v>186.15</v>
      </c>
      <c r="L86" s="488">
        <f>M86*O86*100</f>
        <v>0</v>
      </c>
      <c r="M86" s="425">
        <v>162.24</v>
      </c>
      <c r="N86" s="481"/>
      <c r="O86" s="28"/>
    </row>
    <row r="87" spans="1:15" ht="16.5" thickBot="1" x14ac:dyDescent="0.3">
      <c r="A87" s="99" t="s">
        <v>266</v>
      </c>
      <c r="B87" s="251" t="s">
        <v>259</v>
      </c>
      <c r="C87" s="34" t="s">
        <v>215</v>
      </c>
      <c r="D87" s="34" t="s">
        <v>15</v>
      </c>
      <c r="E87" s="7" t="s">
        <v>22</v>
      </c>
      <c r="F87" s="97">
        <f>G87*O87*100</f>
        <v>0</v>
      </c>
      <c r="G87" s="485">
        <f>M87*1.3</f>
        <v>210.91200000000001</v>
      </c>
      <c r="H87" s="487">
        <f>I87*O87*100</f>
        <v>0</v>
      </c>
      <c r="I87" s="485">
        <f>M87*1.2</f>
        <v>194.68800000000002</v>
      </c>
      <c r="J87" s="487">
        <f>K87*O87*100</f>
        <v>0</v>
      </c>
      <c r="K87" s="485">
        <v>186.15</v>
      </c>
      <c r="L87" s="488">
        <f>M87*O87*100</f>
        <v>0</v>
      </c>
      <c r="M87" s="425">
        <v>162.24</v>
      </c>
      <c r="N87" s="425"/>
      <c r="O87" s="28"/>
    </row>
    <row r="88" spans="1:15" ht="16.5" thickBot="1" x14ac:dyDescent="0.3">
      <c r="A88" s="99" t="s">
        <v>267</v>
      </c>
      <c r="B88" s="251" t="s">
        <v>259</v>
      </c>
      <c r="C88" s="34" t="s">
        <v>215</v>
      </c>
      <c r="D88" s="34" t="s">
        <v>216</v>
      </c>
      <c r="E88" s="7" t="s">
        <v>22</v>
      </c>
      <c r="F88" s="97">
        <f>G88*O88*100</f>
        <v>0</v>
      </c>
      <c r="G88" s="485">
        <f>M88*1.3</f>
        <v>210.91200000000001</v>
      </c>
      <c r="H88" s="487">
        <f>I88*O88*100</f>
        <v>0</v>
      </c>
      <c r="I88" s="485">
        <f>M88*1.2</f>
        <v>194.68800000000002</v>
      </c>
      <c r="J88" s="487">
        <f>K88*O88*100</f>
        <v>0</v>
      </c>
      <c r="K88" s="485">
        <v>186.15</v>
      </c>
      <c r="L88" s="488">
        <f>M88*O88*100</f>
        <v>0</v>
      </c>
      <c r="M88" s="425">
        <v>162.24</v>
      </c>
      <c r="N88" s="425"/>
      <c r="O88" s="28"/>
    </row>
    <row r="89" spans="1:15" ht="16.5" thickBot="1" x14ac:dyDescent="0.3">
      <c r="A89" s="37"/>
      <c r="B89" s="38" t="s">
        <v>271</v>
      </c>
      <c r="C89" s="21"/>
      <c r="D89" s="21"/>
      <c r="E89" s="39"/>
      <c r="F89" s="380"/>
      <c r="G89" s="145"/>
      <c r="H89" s="145"/>
      <c r="I89" s="145"/>
      <c r="J89" s="145"/>
      <c r="K89" s="145"/>
      <c r="L89" s="145"/>
      <c r="M89" s="145"/>
      <c r="N89" s="80"/>
      <c r="O89" s="40"/>
    </row>
    <row r="90" spans="1:15" ht="16.5" thickBot="1" x14ac:dyDescent="0.3">
      <c r="A90" s="41" t="s">
        <v>270</v>
      </c>
      <c r="B90" s="251" t="s">
        <v>259</v>
      </c>
      <c r="C90" s="4"/>
      <c r="D90" s="4"/>
      <c r="E90" s="5"/>
      <c r="F90" s="92">
        <f>G90*O90</f>
        <v>0</v>
      </c>
      <c r="G90" s="86">
        <f>M90*1.3</f>
        <v>214.73400000000001</v>
      </c>
      <c r="H90" s="502">
        <f>I90*O90</f>
        <v>0</v>
      </c>
      <c r="I90" s="86">
        <f>M90*1.2</f>
        <v>198.21600000000001</v>
      </c>
      <c r="J90" s="487">
        <f>K90*O90</f>
        <v>0</v>
      </c>
      <c r="K90" s="86">
        <f>M90*1.1</f>
        <v>181.69800000000004</v>
      </c>
      <c r="L90" s="503">
        <f>M90*O90</f>
        <v>0</v>
      </c>
      <c r="M90" s="86">
        <v>165.18</v>
      </c>
      <c r="N90" s="425"/>
      <c r="O90" s="28"/>
    </row>
    <row r="91" spans="1:15" ht="16.5" thickBot="1" x14ac:dyDescent="0.3">
      <c r="A91" s="42" t="s">
        <v>273</v>
      </c>
      <c r="B91" s="251" t="s">
        <v>259</v>
      </c>
      <c r="C91" s="6"/>
      <c r="D91" s="6"/>
      <c r="E91" s="7"/>
      <c r="F91" s="93">
        <f>G91*O91</f>
        <v>0</v>
      </c>
      <c r="G91" s="86">
        <f>M91*1.3</f>
        <v>74.256</v>
      </c>
      <c r="H91" s="502">
        <f>I91*O91</f>
        <v>0</v>
      </c>
      <c r="I91" s="86">
        <f>M91*1.2</f>
        <v>68.543999999999997</v>
      </c>
      <c r="J91" s="487">
        <f>K91*O91</f>
        <v>0</v>
      </c>
      <c r="K91" s="86">
        <f>M91*1.1</f>
        <v>62.832000000000001</v>
      </c>
      <c r="L91" s="503">
        <f>M91*O91</f>
        <v>0</v>
      </c>
      <c r="M91" s="86">
        <v>57.12</v>
      </c>
      <c r="N91" s="425"/>
      <c r="O91" s="28"/>
    </row>
    <row r="92" spans="1:15" x14ac:dyDescent="0.25">
      <c r="A92" s="42" t="s">
        <v>274</v>
      </c>
      <c r="B92" s="251" t="s">
        <v>259</v>
      </c>
      <c r="C92" s="6"/>
      <c r="D92" s="6"/>
      <c r="E92" s="7"/>
      <c r="F92" s="93">
        <f>G92*O92</f>
        <v>0</v>
      </c>
      <c r="G92" s="86">
        <f>M92*1.3</f>
        <v>27.625</v>
      </c>
      <c r="H92" s="502">
        <f>I92*O92</f>
        <v>0</v>
      </c>
      <c r="I92" s="86">
        <f>M92*1.2</f>
        <v>25.5</v>
      </c>
      <c r="J92" s="487">
        <f>K92*O92</f>
        <v>0</v>
      </c>
      <c r="K92" s="86">
        <f>M92*1.1</f>
        <v>23.375000000000004</v>
      </c>
      <c r="L92" s="503">
        <f>M92*O92</f>
        <v>0</v>
      </c>
      <c r="M92" s="86">
        <v>21.25</v>
      </c>
      <c r="N92" s="425"/>
      <c r="O92" s="28"/>
    </row>
  </sheetData>
  <customSheetViews>
    <customSheetView guid="{2C0C2E54-13EB-4B6D-AFE4-E7AAFD2C1477}" scale="85" hiddenRows="1" hiddenColumns="1" topLeftCell="A2">
      <pane xSplit="1" ySplit="5" topLeftCell="B82" activePane="bottomRight" state="frozen"/>
      <selection pane="bottomRight" activeCell="D97" sqref="D97"/>
      <pageMargins left="0.7" right="0.7" top="0.75" bottom="0.75" header="0.3" footer="0.3"/>
      <pageSetup paperSize="9" scale="44" orientation="portrait" verticalDpi="0" r:id="rId1"/>
    </customSheetView>
  </customSheetViews>
  <mergeCells count="6">
    <mergeCell ref="A82:O82"/>
    <mergeCell ref="A59:O59"/>
    <mergeCell ref="A7:O7"/>
    <mergeCell ref="A24:O24"/>
    <mergeCell ref="A70:O70"/>
    <mergeCell ref="A76:O76"/>
  </mergeCells>
  <hyperlinks>
    <hyperlink ref="M3" location="Содержание!R1C1" display="НА ГЛАВНУЮ"/>
  </hyperlinks>
  <pageMargins left="0.7" right="0.7" top="0.75" bottom="0.75" header="0.3" footer="0.3"/>
  <pageSetup paperSize="9" scale="44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" x14ac:dyDescent="0.25"/>
  <cols>
    <col min="1" max="1" width="51.85546875" customWidth="1"/>
    <col min="2" max="3" width="11.5703125" customWidth="1"/>
    <col min="4" max="4" width="14.42578125" customWidth="1"/>
    <col min="5" max="5" width="15.42578125" customWidth="1"/>
    <col min="6" max="6" width="12.85546875" customWidth="1"/>
    <col min="7" max="7" width="12.7109375" hidden="1" customWidth="1"/>
    <col min="8" max="8" width="12.28515625" style="140" hidden="1" customWidth="1"/>
    <col min="9" max="9" width="13.5703125" style="140" hidden="1" customWidth="1"/>
    <col min="10" max="10" width="13.7109375" style="140" hidden="1" customWidth="1"/>
    <col min="11" max="11" width="11.7109375" style="140" hidden="1" customWidth="1"/>
    <col min="12" max="12" width="12.28515625" style="140" customWidth="1"/>
    <col min="13" max="13" width="11.85546875" style="140" hidden="1" customWidth="1"/>
    <col min="14" max="14" width="12" style="140" customWidth="1"/>
    <col min="15" max="15" width="8.85546875" style="140" hidden="1" customWidth="1"/>
    <col min="16" max="16" width="9" customWidth="1"/>
  </cols>
  <sheetData>
    <row r="1" spans="1:23" x14ac:dyDescent="0.25">
      <c r="A1" s="202"/>
      <c r="B1" s="202"/>
      <c r="C1" s="202"/>
      <c r="D1" s="202"/>
      <c r="E1" s="202"/>
      <c r="F1" s="202"/>
      <c r="G1" s="202"/>
      <c r="H1" s="226"/>
      <c r="I1" s="226"/>
      <c r="J1" s="226"/>
      <c r="K1" s="226"/>
      <c r="L1" s="226"/>
      <c r="N1" s="219" t="s">
        <v>193</v>
      </c>
      <c r="O1" s="219"/>
      <c r="P1" s="202">
        <f>Содержание!D12</f>
        <v>66.258399999999995</v>
      </c>
    </row>
    <row r="2" spans="1:23" s="168" customFormat="1" ht="49.5" customHeight="1" thickBot="1" x14ac:dyDescent="0.3">
      <c r="A2" s="203" t="s">
        <v>698</v>
      </c>
      <c r="B2" s="210"/>
      <c r="C2" s="204" t="s">
        <v>700</v>
      </c>
      <c r="D2" s="213"/>
      <c r="E2" s="213"/>
      <c r="F2" s="214"/>
      <c r="G2" s="215"/>
      <c r="H2" s="209"/>
      <c r="I2" s="216"/>
      <c r="J2" s="216"/>
      <c r="K2" s="216"/>
      <c r="L2" s="216"/>
      <c r="M2" s="217" t="s">
        <v>201</v>
      </c>
      <c r="N2" s="218" t="s">
        <v>201</v>
      </c>
      <c r="O2" s="218"/>
      <c r="P2" s="206"/>
      <c r="Q2" s="167"/>
      <c r="R2" s="167"/>
      <c r="S2" s="167"/>
      <c r="T2" s="167"/>
      <c r="U2" s="167"/>
      <c r="V2" s="167"/>
      <c r="W2" s="167"/>
    </row>
    <row r="3" spans="1:23" ht="63.75" thickBot="1" x14ac:dyDescent="0.3">
      <c r="A3" s="122" t="s">
        <v>1</v>
      </c>
      <c r="B3" s="128" t="s">
        <v>2</v>
      </c>
      <c r="C3" s="128" t="s">
        <v>38</v>
      </c>
      <c r="D3" s="123" t="s">
        <v>11</v>
      </c>
      <c r="E3" s="123" t="s">
        <v>10</v>
      </c>
      <c r="F3" s="128" t="s">
        <v>21</v>
      </c>
      <c r="G3" s="128"/>
      <c r="H3" s="158" t="s">
        <v>198</v>
      </c>
      <c r="I3" s="158"/>
      <c r="J3" s="158" t="s">
        <v>475</v>
      </c>
      <c r="K3" s="158"/>
      <c r="L3" s="393" t="s">
        <v>679</v>
      </c>
      <c r="M3" s="392"/>
      <c r="N3" s="158" t="s">
        <v>199</v>
      </c>
      <c r="O3" s="158" t="s">
        <v>471</v>
      </c>
      <c r="P3" s="127" t="s">
        <v>0</v>
      </c>
    </row>
    <row r="4" spans="1:23" s="178" customFormat="1" ht="24" customHeight="1" thickBot="1" x14ac:dyDescent="0.3">
      <c r="A4" s="172" t="s">
        <v>195</v>
      </c>
      <c r="B4" s="173"/>
      <c r="C4" s="174"/>
      <c r="D4" s="174"/>
      <c r="E4" s="174"/>
      <c r="F4" s="175"/>
      <c r="G4" s="175"/>
      <c r="H4" s="176"/>
      <c r="I4" s="176"/>
      <c r="J4" s="176"/>
      <c r="K4" s="176"/>
      <c r="L4" s="176"/>
      <c r="M4" s="176"/>
      <c r="N4" s="176"/>
      <c r="O4" s="176"/>
      <c r="P4" s="177"/>
    </row>
    <row r="5" spans="1:23" s="178" customFormat="1" ht="25.5" customHeight="1" thickBot="1" x14ac:dyDescent="0.3">
      <c r="A5" s="179" t="s">
        <v>194</v>
      </c>
      <c r="B5" s="180"/>
      <c r="C5" s="181"/>
      <c r="D5" s="180"/>
      <c r="E5" s="171"/>
      <c r="F5" s="182"/>
      <c r="G5" s="183"/>
      <c r="H5" s="184">
        <f>SUM(G7:G12,G14:G19)</f>
        <v>0</v>
      </c>
      <c r="I5" s="184"/>
      <c r="J5" s="184">
        <f>SUM(I7:I12,I14:I19)</f>
        <v>0</v>
      </c>
      <c r="K5" s="184"/>
      <c r="L5" s="184">
        <f>SUM(K7:K12,K14:K19)</f>
        <v>0</v>
      </c>
      <c r="M5" s="184"/>
      <c r="N5" s="184">
        <f>SUM(M7:M12,M14:M19)</f>
        <v>0</v>
      </c>
      <c r="O5" s="184"/>
      <c r="P5" s="185"/>
    </row>
    <row r="6" spans="1:23" ht="30" customHeight="1" thickBot="1" x14ac:dyDescent="0.3">
      <c r="A6" s="150"/>
      <c r="B6" s="44" t="s">
        <v>33</v>
      </c>
      <c r="C6" s="44"/>
      <c r="D6" s="44"/>
      <c r="E6" s="44"/>
      <c r="F6" s="45"/>
      <c r="G6" s="45"/>
      <c r="H6" s="144"/>
      <c r="I6" s="144"/>
      <c r="J6" s="144"/>
      <c r="K6" s="144"/>
      <c r="L6" s="144"/>
      <c r="M6" s="144"/>
      <c r="N6" s="144"/>
      <c r="O6" s="147"/>
      <c r="P6" s="151"/>
    </row>
    <row r="7" spans="1:23" ht="15.75" x14ac:dyDescent="0.25">
      <c r="A7" s="31" t="s">
        <v>27</v>
      </c>
      <c r="B7" s="32" t="s">
        <v>25</v>
      </c>
      <c r="C7" s="32" t="s">
        <v>39</v>
      </c>
      <c r="D7" s="32" t="s">
        <v>34</v>
      </c>
      <c r="E7" s="32" t="s">
        <v>12</v>
      </c>
      <c r="F7" s="5" t="s">
        <v>36</v>
      </c>
      <c r="G7" s="410">
        <f t="shared" ref="G7:G12" si="0">H7*P7</f>
        <v>0</v>
      </c>
      <c r="H7" s="303">
        <f t="shared" ref="H7:H12" si="1">N7*1.3</f>
        <v>591.98099999999999</v>
      </c>
      <c r="I7" s="303">
        <f t="shared" ref="I7:I12" si="2">J7*P7</f>
        <v>0</v>
      </c>
      <c r="J7" s="303">
        <f t="shared" ref="J7:J12" si="3">N7*1.2</f>
        <v>546.44399999999996</v>
      </c>
      <c r="K7" s="303">
        <f t="shared" ref="K7:K12" si="4">L7*P7</f>
        <v>0</v>
      </c>
      <c r="L7" s="453">
        <v>523.66</v>
      </c>
      <c r="M7" s="453">
        <f t="shared" ref="M7:M12" si="5">N7*P7</f>
        <v>0</v>
      </c>
      <c r="N7" s="453">
        <v>455.37</v>
      </c>
      <c r="O7" s="81">
        <v>6</v>
      </c>
      <c r="P7" s="364"/>
      <c r="R7" s="101"/>
    </row>
    <row r="8" spans="1:23" ht="15.75" x14ac:dyDescent="0.25">
      <c r="A8" s="33" t="s">
        <v>28</v>
      </c>
      <c r="B8" s="34" t="s">
        <v>25</v>
      </c>
      <c r="C8" s="49" t="s">
        <v>39</v>
      </c>
      <c r="D8" s="34" t="s">
        <v>34</v>
      </c>
      <c r="E8" s="34" t="s">
        <v>13</v>
      </c>
      <c r="F8" s="7" t="s">
        <v>36</v>
      </c>
      <c r="G8" s="412">
        <f t="shared" si="0"/>
        <v>0</v>
      </c>
      <c r="H8" s="261">
        <f t="shared" si="1"/>
        <v>591.98099999999999</v>
      </c>
      <c r="I8" s="335">
        <f t="shared" si="2"/>
        <v>0</v>
      </c>
      <c r="J8" s="261">
        <f t="shared" si="3"/>
        <v>546.44399999999996</v>
      </c>
      <c r="K8" s="335">
        <f t="shared" si="4"/>
        <v>0</v>
      </c>
      <c r="L8" s="455">
        <v>523.66</v>
      </c>
      <c r="M8" s="620">
        <f t="shared" si="5"/>
        <v>0</v>
      </c>
      <c r="N8" s="620">
        <v>455.37</v>
      </c>
      <c r="O8" s="79">
        <v>6</v>
      </c>
      <c r="P8" s="284"/>
      <c r="R8" s="101"/>
    </row>
    <row r="9" spans="1:23" ht="15.75" x14ac:dyDescent="0.25">
      <c r="A9" s="33" t="s">
        <v>29</v>
      </c>
      <c r="B9" s="34" t="s">
        <v>25</v>
      </c>
      <c r="C9" s="34" t="s">
        <v>40</v>
      </c>
      <c r="D9" s="34" t="s">
        <v>35</v>
      </c>
      <c r="E9" s="34" t="s">
        <v>14</v>
      </c>
      <c r="F9" s="7" t="s">
        <v>37</v>
      </c>
      <c r="G9" s="412">
        <f t="shared" si="0"/>
        <v>0</v>
      </c>
      <c r="H9" s="261">
        <f t="shared" si="1"/>
        <v>922.50600000000009</v>
      </c>
      <c r="I9" s="335">
        <f t="shared" si="2"/>
        <v>0</v>
      </c>
      <c r="J9" s="261">
        <f t="shared" si="3"/>
        <v>851.54399999999998</v>
      </c>
      <c r="K9" s="335">
        <f t="shared" si="4"/>
        <v>0</v>
      </c>
      <c r="L9" s="455">
        <v>816.05</v>
      </c>
      <c r="M9" s="620">
        <f t="shared" si="5"/>
        <v>0</v>
      </c>
      <c r="N9" s="620">
        <v>709.62</v>
      </c>
      <c r="O9" s="79">
        <v>9.35</v>
      </c>
      <c r="P9" s="284"/>
      <c r="R9" s="101"/>
    </row>
    <row r="10" spans="1:23" ht="15.75" x14ac:dyDescent="0.25">
      <c r="A10" s="33" t="s">
        <v>30</v>
      </c>
      <c r="B10" s="34" t="s">
        <v>25</v>
      </c>
      <c r="C10" s="34" t="s">
        <v>40</v>
      </c>
      <c r="D10" s="34" t="s">
        <v>35</v>
      </c>
      <c r="E10" s="34" t="s">
        <v>18</v>
      </c>
      <c r="F10" s="7" t="s">
        <v>37</v>
      </c>
      <c r="G10" s="412">
        <f t="shared" si="0"/>
        <v>0</v>
      </c>
      <c r="H10" s="335">
        <f t="shared" si="1"/>
        <v>1045.8240000000001</v>
      </c>
      <c r="I10" s="335">
        <f t="shared" si="2"/>
        <v>0</v>
      </c>
      <c r="J10" s="261">
        <f t="shared" si="3"/>
        <v>965.37599999999998</v>
      </c>
      <c r="K10" s="335">
        <f t="shared" si="4"/>
        <v>0</v>
      </c>
      <c r="L10" s="455">
        <v>925.14</v>
      </c>
      <c r="M10" s="620">
        <f t="shared" si="5"/>
        <v>0</v>
      </c>
      <c r="N10" s="620">
        <v>804.48</v>
      </c>
      <c r="O10" s="79">
        <v>10.6</v>
      </c>
      <c r="P10" s="284"/>
      <c r="R10" s="101"/>
    </row>
    <row r="11" spans="1:23" ht="15.75" x14ac:dyDescent="0.25">
      <c r="A11" s="33" t="s">
        <v>31</v>
      </c>
      <c r="B11" s="34" t="s">
        <v>25</v>
      </c>
      <c r="C11" s="34" t="s">
        <v>40</v>
      </c>
      <c r="D11" s="34" t="s">
        <v>35</v>
      </c>
      <c r="E11" s="34" t="s">
        <v>15</v>
      </c>
      <c r="F11" s="7" t="s">
        <v>37</v>
      </c>
      <c r="G11" s="411">
        <f t="shared" si="0"/>
        <v>0</v>
      </c>
      <c r="H11" s="88">
        <f t="shared" si="1"/>
        <v>1077.895</v>
      </c>
      <c r="I11" s="88">
        <f t="shared" si="2"/>
        <v>0</v>
      </c>
      <c r="J11" s="88">
        <f t="shared" si="3"/>
        <v>994.9799999999999</v>
      </c>
      <c r="K11" s="88">
        <f t="shared" si="4"/>
        <v>0</v>
      </c>
      <c r="L11" s="652">
        <v>953.52</v>
      </c>
      <c r="M11" s="455">
        <f t="shared" si="5"/>
        <v>0</v>
      </c>
      <c r="N11" s="620">
        <v>829.15</v>
      </c>
      <c r="O11" s="79">
        <v>10.92</v>
      </c>
      <c r="P11" s="50"/>
      <c r="R11" s="101"/>
    </row>
    <row r="12" spans="1:23" ht="15" customHeight="1" thickBot="1" x14ac:dyDescent="0.3">
      <c r="A12" s="33" t="s">
        <v>32</v>
      </c>
      <c r="B12" s="36" t="s">
        <v>25</v>
      </c>
      <c r="C12" s="34" t="s">
        <v>40</v>
      </c>
      <c r="D12" s="34" t="s">
        <v>35</v>
      </c>
      <c r="E12" s="34" t="s">
        <v>16</v>
      </c>
      <c r="F12" s="9" t="s">
        <v>37</v>
      </c>
      <c r="G12" s="411">
        <f t="shared" si="0"/>
        <v>0</v>
      </c>
      <c r="H12" s="88">
        <f t="shared" si="1"/>
        <v>1077.895</v>
      </c>
      <c r="I12" s="88">
        <f t="shared" si="2"/>
        <v>0</v>
      </c>
      <c r="J12" s="88">
        <f t="shared" si="3"/>
        <v>994.9799999999999</v>
      </c>
      <c r="K12" s="88">
        <f t="shared" si="4"/>
        <v>0</v>
      </c>
      <c r="L12" s="652">
        <v>953.52</v>
      </c>
      <c r="M12" s="455">
        <f t="shared" si="5"/>
        <v>0</v>
      </c>
      <c r="N12" s="620">
        <v>829.15</v>
      </c>
      <c r="O12" s="423">
        <v>10.92</v>
      </c>
      <c r="P12" s="50"/>
      <c r="R12" s="101"/>
    </row>
    <row r="13" spans="1:23" ht="25.5" customHeight="1" thickBot="1" x14ac:dyDescent="0.3">
      <c r="A13" s="37"/>
      <c r="B13" s="38" t="s">
        <v>24</v>
      </c>
      <c r="C13" s="38"/>
      <c r="D13" s="21"/>
      <c r="E13" s="21"/>
      <c r="F13" s="39"/>
      <c r="G13" s="39"/>
      <c r="H13" s="145"/>
      <c r="I13" s="145"/>
      <c r="J13" s="145"/>
      <c r="K13" s="145"/>
      <c r="L13" s="145"/>
      <c r="M13" s="145"/>
      <c r="N13" s="145"/>
      <c r="O13" s="424"/>
      <c r="P13" s="40"/>
    </row>
    <row r="14" spans="1:23" ht="30" x14ac:dyDescent="0.25">
      <c r="A14" s="154" t="s">
        <v>41</v>
      </c>
      <c r="B14" s="32" t="s">
        <v>25</v>
      </c>
      <c r="C14" s="24"/>
      <c r="D14" s="14"/>
      <c r="E14" s="14"/>
      <c r="F14" s="15"/>
      <c r="G14" s="411">
        <f t="shared" ref="G14:G19" si="6">H14*P14</f>
        <v>0</v>
      </c>
      <c r="H14" s="88">
        <f t="shared" ref="H14:H19" si="7">N14*1.3</f>
        <v>321.91899999999998</v>
      </c>
      <c r="I14" s="88">
        <f t="shared" ref="I14:I19" si="8">J14*P14</f>
        <v>0</v>
      </c>
      <c r="J14" s="88">
        <f t="shared" ref="J14:J19" si="9">N14*1.2</f>
        <v>297.15600000000001</v>
      </c>
      <c r="K14" s="88">
        <f t="shared" ref="K14:K19" si="10">L14*P14</f>
        <v>0</v>
      </c>
      <c r="L14" s="652">
        <v>284.77</v>
      </c>
      <c r="M14" s="455">
        <f t="shared" ref="M14:M19" si="11">N14*P14</f>
        <v>0</v>
      </c>
      <c r="N14" s="653">
        <v>247.63</v>
      </c>
      <c r="O14" s="81">
        <v>3.85</v>
      </c>
      <c r="P14" s="50"/>
      <c r="R14" s="101"/>
    </row>
    <row r="15" spans="1:23" ht="15.75" x14ac:dyDescent="0.25">
      <c r="A15" s="155" t="s">
        <v>42</v>
      </c>
      <c r="B15" s="34" t="s">
        <v>25</v>
      </c>
      <c r="C15" s="22"/>
      <c r="D15" s="6"/>
      <c r="E15" s="6"/>
      <c r="F15" s="7"/>
      <c r="G15" s="411">
        <f t="shared" si="6"/>
        <v>0</v>
      </c>
      <c r="H15" s="88">
        <f t="shared" si="7"/>
        <v>38.649000000000001</v>
      </c>
      <c r="I15" s="88">
        <f t="shared" si="8"/>
        <v>0</v>
      </c>
      <c r="J15" s="88">
        <f t="shared" si="9"/>
        <v>35.676000000000002</v>
      </c>
      <c r="K15" s="88">
        <f t="shared" si="10"/>
        <v>0</v>
      </c>
      <c r="L15" s="652">
        <v>34.82</v>
      </c>
      <c r="M15" s="455">
        <f t="shared" si="11"/>
        <v>0</v>
      </c>
      <c r="N15" s="653">
        <v>29.73</v>
      </c>
      <c r="O15" s="79">
        <v>0.45</v>
      </c>
      <c r="P15" s="50"/>
      <c r="R15" s="101"/>
    </row>
    <row r="16" spans="1:23" ht="15" customHeight="1" x14ac:dyDescent="0.25">
      <c r="A16" s="155" t="s">
        <v>43</v>
      </c>
      <c r="B16" s="34" t="s">
        <v>25</v>
      </c>
      <c r="C16" s="22"/>
      <c r="D16" s="6"/>
      <c r="E16" s="6"/>
      <c r="F16" s="7"/>
      <c r="G16" s="411">
        <f t="shared" si="6"/>
        <v>0</v>
      </c>
      <c r="H16" s="88">
        <f t="shared" si="7"/>
        <v>74.710999999999999</v>
      </c>
      <c r="I16" s="88">
        <f t="shared" si="8"/>
        <v>0</v>
      </c>
      <c r="J16" s="88">
        <f t="shared" si="9"/>
        <v>68.963999999999999</v>
      </c>
      <c r="K16" s="88">
        <f t="shared" si="10"/>
        <v>0</v>
      </c>
      <c r="L16" s="652">
        <v>66.319999999999993</v>
      </c>
      <c r="M16" s="455">
        <f t="shared" si="11"/>
        <v>0</v>
      </c>
      <c r="N16" s="653">
        <v>57.47</v>
      </c>
      <c r="O16" s="79">
        <v>0.87</v>
      </c>
      <c r="P16" s="50"/>
      <c r="R16" s="101"/>
    </row>
    <row r="17" spans="1:18" ht="15.75" customHeight="1" x14ac:dyDescent="0.25">
      <c r="A17" s="155" t="s">
        <v>44</v>
      </c>
      <c r="B17" s="34" t="s">
        <v>25</v>
      </c>
      <c r="C17" s="22"/>
      <c r="D17" s="6"/>
      <c r="E17" s="6"/>
      <c r="F17" s="7"/>
      <c r="G17" s="411">
        <f t="shared" si="6"/>
        <v>0</v>
      </c>
      <c r="H17" s="88">
        <f t="shared" si="7"/>
        <v>257.54300000000001</v>
      </c>
      <c r="I17" s="88">
        <f t="shared" si="8"/>
        <v>0</v>
      </c>
      <c r="J17" s="88">
        <f t="shared" si="9"/>
        <v>237.732</v>
      </c>
      <c r="K17" s="88">
        <f t="shared" si="10"/>
        <v>0</v>
      </c>
      <c r="L17" s="652">
        <v>227.8</v>
      </c>
      <c r="M17" s="455">
        <f t="shared" si="11"/>
        <v>0</v>
      </c>
      <c r="N17" s="653">
        <v>198.11</v>
      </c>
      <c r="O17" s="79">
        <v>2.99</v>
      </c>
      <c r="P17" s="50"/>
      <c r="R17" s="101"/>
    </row>
    <row r="18" spans="1:18" ht="15" customHeight="1" x14ac:dyDescent="0.25">
      <c r="A18" s="155" t="s">
        <v>45</v>
      </c>
      <c r="B18" s="34" t="s">
        <v>25</v>
      </c>
      <c r="C18" s="22"/>
      <c r="D18" s="6"/>
      <c r="E18" s="6"/>
      <c r="F18" s="7"/>
      <c r="G18" s="411">
        <f t="shared" si="6"/>
        <v>0</v>
      </c>
      <c r="H18" s="88">
        <f t="shared" si="7"/>
        <v>257.54300000000001</v>
      </c>
      <c r="I18" s="88">
        <f t="shared" si="8"/>
        <v>0</v>
      </c>
      <c r="J18" s="88">
        <f t="shared" si="9"/>
        <v>237.732</v>
      </c>
      <c r="K18" s="88">
        <f t="shared" si="10"/>
        <v>0</v>
      </c>
      <c r="L18" s="652">
        <v>227.8</v>
      </c>
      <c r="M18" s="455">
        <f t="shared" si="11"/>
        <v>0</v>
      </c>
      <c r="N18" s="653">
        <v>198.11</v>
      </c>
      <c r="O18" s="79">
        <v>2.99</v>
      </c>
      <c r="P18" s="50"/>
      <c r="R18" s="101"/>
    </row>
    <row r="19" spans="1:18" ht="15.75" customHeight="1" thickBot="1" x14ac:dyDescent="0.3">
      <c r="A19" s="156" t="s">
        <v>46</v>
      </c>
      <c r="B19" s="36" t="s">
        <v>25</v>
      </c>
      <c r="C19" s="23"/>
      <c r="D19" s="8"/>
      <c r="E19" s="8"/>
      <c r="F19" s="9"/>
      <c r="G19" s="411">
        <f t="shared" si="6"/>
        <v>0</v>
      </c>
      <c r="H19" s="250">
        <f t="shared" si="7"/>
        <v>257.54300000000001</v>
      </c>
      <c r="I19" s="250">
        <f t="shared" si="8"/>
        <v>0</v>
      </c>
      <c r="J19" s="250">
        <f t="shared" si="9"/>
        <v>237.732</v>
      </c>
      <c r="K19" s="250">
        <f t="shared" si="10"/>
        <v>0</v>
      </c>
      <c r="L19" s="615">
        <v>227.8</v>
      </c>
      <c r="M19" s="460">
        <f t="shared" si="11"/>
        <v>0</v>
      </c>
      <c r="N19" s="654">
        <v>198.11</v>
      </c>
      <c r="O19" s="423">
        <v>2.99</v>
      </c>
      <c r="P19" s="57"/>
      <c r="R19" s="101"/>
    </row>
  </sheetData>
  <customSheetViews>
    <customSheetView guid="{2C0C2E54-13EB-4B6D-AFE4-E7AAFD2C1477}" scale="85" hiddenColumns="1">
      <pane xSplit="1" ySplit="5" topLeftCell="B6" activePane="bottomRight" state="frozen"/>
      <selection pane="bottomRight" activeCell="H14" sqref="H14:N19"/>
      <pageMargins left="0.7" right="0.7" top="0.75" bottom="0.75" header="0.3" footer="0.3"/>
      <pageSetup paperSize="9" orientation="portrait" verticalDpi="0" r:id="rId1"/>
    </customSheetView>
  </customSheetViews>
  <hyperlinks>
    <hyperlink ref="N2" location="Содержание!R1C1" display="НА ГЛАВНУЮ"/>
    <hyperlink ref="M2" location="Содержание!R1C1" display="НА ГЛАВНУЮ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zoomScale="85" zoomScaleNormal="85" workbookViewId="0">
      <pane xSplit="1" ySplit="4" topLeftCell="C74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defaultRowHeight="15" outlineLevelRow="1" x14ac:dyDescent="0.25"/>
  <cols>
    <col min="1" max="1" width="30.140625" customWidth="1"/>
    <col min="2" max="2" width="16.7109375" customWidth="1"/>
    <col min="3" max="3" width="16.28515625" customWidth="1"/>
    <col min="4" max="4" width="15.28515625" customWidth="1"/>
    <col min="5" max="5" width="20.28515625" customWidth="1"/>
    <col min="6" max="6" width="16.7109375" customWidth="1"/>
    <col min="7" max="8" width="17" hidden="1" customWidth="1"/>
    <col min="9" max="9" width="11.140625" hidden="1" customWidth="1"/>
    <col min="10" max="10" width="13.5703125" hidden="1" customWidth="1"/>
    <col min="11" max="11" width="20.140625" hidden="1" customWidth="1"/>
    <col min="12" max="12" width="14.28515625" customWidth="1"/>
    <col min="13" max="13" width="15.140625" hidden="1" customWidth="1"/>
    <col min="14" max="14" width="12.85546875" customWidth="1"/>
    <col min="15" max="15" width="10.5703125" style="84" customWidth="1"/>
    <col min="16" max="16" width="9.140625" customWidth="1"/>
  </cols>
  <sheetData>
    <row r="1" spans="1:22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19" t="s">
        <v>193</v>
      </c>
      <c r="O1" s="219"/>
      <c r="P1" s="202">
        <f>Содержание!D12</f>
        <v>66.258399999999995</v>
      </c>
    </row>
    <row r="2" spans="1:22" s="168" customFormat="1" ht="28.5" customHeight="1" thickBot="1" x14ac:dyDescent="0.3">
      <c r="A2" s="220" t="s">
        <v>698</v>
      </c>
      <c r="B2" s="221"/>
      <c r="C2" s="204" t="s">
        <v>700</v>
      </c>
      <c r="D2" s="213"/>
      <c r="E2" s="213"/>
      <c r="F2" s="207"/>
      <c r="G2" s="222"/>
      <c r="H2" s="223"/>
      <c r="I2" s="210"/>
      <c r="J2" s="210"/>
      <c r="K2" s="208"/>
      <c r="L2" s="208"/>
      <c r="M2" s="211" t="s">
        <v>201</v>
      </c>
      <c r="N2" s="224" t="s">
        <v>201</v>
      </c>
      <c r="O2" s="205"/>
      <c r="P2" s="205"/>
      <c r="Q2" s="167"/>
      <c r="R2" s="167"/>
      <c r="S2" s="167"/>
      <c r="T2" s="167"/>
      <c r="U2" s="167"/>
      <c r="V2" s="167"/>
    </row>
    <row r="3" spans="1:22" ht="51.75" customHeight="1" thickBot="1" x14ac:dyDescent="0.3">
      <c r="A3" s="122" t="s">
        <v>1</v>
      </c>
      <c r="B3" s="122" t="s">
        <v>2</v>
      </c>
      <c r="C3" s="123" t="s">
        <v>11</v>
      </c>
      <c r="D3" s="123" t="s">
        <v>183</v>
      </c>
      <c r="E3" s="123" t="s">
        <v>53</v>
      </c>
      <c r="F3" s="123" t="s">
        <v>55</v>
      </c>
      <c r="G3" s="123"/>
      <c r="H3" s="125" t="s">
        <v>192</v>
      </c>
      <c r="I3" s="125"/>
      <c r="J3" s="125" t="s">
        <v>474</v>
      </c>
      <c r="K3" s="125"/>
      <c r="L3" s="125" t="s">
        <v>677</v>
      </c>
      <c r="M3" s="125"/>
      <c r="N3" s="125" t="s">
        <v>476</v>
      </c>
      <c r="O3" s="126" t="s">
        <v>471</v>
      </c>
      <c r="P3" s="127" t="s">
        <v>0</v>
      </c>
    </row>
    <row r="4" spans="1:22" s="140" customFormat="1" ht="25.5" customHeight="1" thickBot="1" x14ac:dyDescent="0.3">
      <c r="A4" s="160" t="s">
        <v>194</v>
      </c>
      <c r="B4" s="186"/>
      <c r="C4" s="187"/>
      <c r="D4" s="188"/>
      <c r="E4" s="189"/>
      <c r="F4" s="189"/>
      <c r="G4" s="189"/>
      <c r="H4" s="143">
        <f>SUM(G6:G35,G37:G44,G46:G51,G53:G73,G75:G83,G85:G87,)</f>
        <v>0</v>
      </c>
      <c r="I4" s="143"/>
      <c r="J4" s="143">
        <f>SUM(I6:I35,I37:I44,I46:I51,I53:I73,I75:I83,I85:I87,)</f>
        <v>0</v>
      </c>
      <c r="K4" s="143"/>
      <c r="L4" s="143">
        <f>SUM(K6:K35,K37:K44,K46:K51,K53:K73,K75:K83,K85:K87,)</f>
        <v>0</v>
      </c>
      <c r="M4" s="143"/>
      <c r="N4" s="143">
        <f>SUM(M6:M35,M37:M44,M46:M51,M53:M73,M75:M83,M85:M87,)</f>
        <v>0</v>
      </c>
      <c r="O4" s="413"/>
      <c r="P4" s="190"/>
    </row>
    <row r="5" spans="1:22" ht="30" customHeight="1" outlineLevel="1" thickBot="1" x14ac:dyDescent="0.3">
      <c r="A5" s="366" t="s">
        <v>204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8"/>
    </row>
    <row r="6" spans="1:22" ht="16.5" outlineLevel="1" thickBot="1" x14ac:dyDescent="0.3">
      <c r="A6" s="99" t="s">
        <v>47</v>
      </c>
      <c r="B6" s="49" t="s">
        <v>25</v>
      </c>
      <c r="C6" s="49" t="s">
        <v>279</v>
      </c>
      <c r="D6" s="49"/>
      <c r="E6" s="347" t="s">
        <v>13</v>
      </c>
      <c r="F6" s="49" t="s">
        <v>54</v>
      </c>
      <c r="G6" s="49">
        <f>H6*P6</f>
        <v>0</v>
      </c>
      <c r="H6" s="88">
        <f t="shared" ref="H6:H35" si="0">N6*1.3</f>
        <v>4465.2860928</v>
      </c>
      <c r="I6" s="88">
        <f t="shared" ref="I6:I35" si="1">J6*P6</f>
        <v>0</v>
      </c>
      <c r="J6" s="88">
        <f t="shared" ref="J6:J35" si="2">N6*1.2</f>
        <v>4121.8025471999999</v>
      </c>
      <c r="K6" s="88">
        <f t="shared" ref="K6" si="3">L6*P6</f>
        <v>0</v>
      </c>
      <c r="L6" s="88">
        <f t="shared" ref="L6:L35" si="4">N6*1.1</f>
        <v>3778.3190015999999</v>
      </c>
      <c r="M6" s="88">
        <f t="shared" ref="M6:M35" si="5">N6*P6</f>
        <v>0</v>
      </c>
      <c r="N6" s="88">
        <f>O6*Содержание!D12</f>
        <v>3434.8354559999998</v>
      </c>
      <c r="O6" s="81">
        <v>51.84</v>
      </c>
      <c r="P6" s="50"/>
    </row>
    <row r="7" spans="1:22" ht="16.5" outlineLevel="1" thickBot="1" x14ac:dyDescent="0.3">
      <c r="A7" s="33" t="s">
        <v>48</v>
      </c>
      <c r="B7" s="34" t="s">
        <v>25</v>
      </c>
      <c r="C7" s="34" t="s">
        <v>279</v>
      </c>
      <c r="D7" s="34"/>
      <c r="E7" s="348" t="s">
        <v>14</v>
      </c>
      <c r="F7" s="34" t="s">
        <v>54</v>
      </c>
      <c r="G7" s="32">
        <f t="shared" ref="G7:G87" si="6">H7*P7</f>
        <v>0</v>
      </c>
      <c r="H7" s="88">
        <f t="shared" si="0"/>
        <v>4465.2860928</v>
      </c>
      <c r="I7" s="88">
        <f t="shared" si="1"/>
        <v>0</v>
      </c>
      <c r="J7" s="88">
        <f t="shared" si="2"/>
        <v>4121.8025471999999</v>
      </c>
      <c r="K7" s="88">
        <f t="shared" ref="K7:K35" si="7">L7*P7</f>
        <v>0</v>
      </c>
      <c r="L7" s="88">
        <f t="shared" si="4"/>
        <v>3778.3190015999999</v>
      </c>
      <c r="M7" s="88">
        <f t="shared" si="5"/>
        <v>0</v>
      </c>
      <c r="N7" s="88">
        <f>O7*Содержание!D12</f>
        <v>3434.8354559999998</v>
      </c>
      <c r="O7" s="81">
        <v>51.84</v>
      </c>
      <c r="P7" s="50"/>
    </row>
    <row r="8" spans="1:22" ht="16.5" outlineLevel="1" thickBot="1" x14ac:dyDescent="0.3">
      <c r="A8" s="33" t="s">
        <v>49</v>
      </c>
      <c r="B8" s="34" t="s">
        <v>25</v>
      </c>
      <c r="C8" s="34" t="s">
        <v>279</v>
      </c>
      <c r="D8" s="34"/>
      <c r="E8" s="348" t="s">
        <v>76</v>
      </c>
      <c r="F8" s="34" t="s">
        <v>54</v>
      </c>
      <c r="G8" s="32">
        <f t="shared" si="6"/>
        <v>0</v>
      </c>
      <c r="H8" s="88">
        <f t="shared" si="0"/>
        <v>4500.6018199999999</v>
      </c>
      <c r="I8" s="88">
        <f t="shared" si="1"/>
        <v>0</v>
      </c>
      <c r="J8" s="88">
        <f t="shared" si="2"/>
        <v>4154.401679999999</v>
      </c>
      <c r="K8" s="88">
        <f t="shared" si="7"/>
        <v>0</v>
      </c>
      <c r="L8" s="88">
        <f t="shared" si="4"/>
        <v>3808.20154</v>
      </c>
      <c r="M8" s="88">
        <f t="shared" si="5"/>
        <v>0</v>
      </c>
      <c r="N8" s="88">
        <f>O8*Содержание!D12</f>
        <v>3462.0013999999996</v>
      </c>
      <c r="O8" s="81">
        <v>52.25</v>
      </c>
      <c r="P8" s="50"/>
    </row>
    <row r="9" spans="1:22" ht="16.5" outlineLevel="1" thickBot="1" x14ac:dyDescent="0.3">
      <c r="A9" s="33" t="s">
        <v>50</v>
      </c>
      <c r="B9" s="34" t="s">
        <v>25</v>
      </c>
      <c r="C9" s="34" t="s">
        <v>279</v>
      </c>
      <c r="D9" s="34"/>
      <c r="E9" s="348" t="s">
        <v>16</v>
      </c>
      <c r="F9" s="34" t="s">
        <v>54</v>
      </c>
      <c r="G9" s="32">
        <f t="shared" si="6"/>
        <v>0</v>
      </c>
      <c r="H9" s="88">
        <f t="shared" si="0"/>
        <v>4535.0561879999996</v>
      </c>
      <c r="I9" s="88">
        <f t="shared" si="1"/>
        <v>0</v>
      </c>
      <c r="J9" s="88">
        <f t="shared" si="2"/>
        <v>4186.2057119999999</v>
      </c>
      <c r="K9" s="88">
        <f t="shared" si="7"/>
        <v>0</v>
      </c>
      <c r="L9" s="88">
        <f t="shared" si="4"/>
        <v>3837.3552359999999</v>
      </c>
      <c r="M9" s="88">
        <f t="shared" si="5"/>
        <v>0</v>
      </c>
      <c r="N9" s="88">
        <f>O9*Содержание!D12</f>
        <v>3488.5047599999998</v>
      </c>
      <c r="O9" s="81">
        <v>52.65</v>
      </c>
      <c r="P9" s="50"/>
    </row>
    <row r="10" spans="1:22" ht="16.5" outlineLevel="1" thickBot="1" x14ac:dyDescent="0.3">
      <c r="A10" s="33" t="s">
        <v>283</v>
      </c>
      <c r="B10" s="34" t="s">
        <v>25</v>
      </c>
      <c r="C10" s="34" t="s">
        <v>279</v>
      </c>
      <c r="D10" s="34"/>
      <c r="E10" s="348" t="s">
        <v>223</v>
      </c>
      <c r="F10" s="34" t="s">
        <v>54</v>
      </c>
      <c r="G10" s="32"/>
      <c r="H10" s="88">
        <f t="shared" si="0"/>
        <v>4535.0561879999996</v>
      </c>
      <c r="I10" s="88">
        <f t="shared" si="1"/>
        <v>0</v>
      </c>
      <c r="J10" s="88">
        <f t="shared" si="2"/>
        <v>4186.2057119999999</v>
      </c>
      <c r="K10" s="88">
        <f t="shared" si="7"/>
        <v>0</v>
      </c>
      <c r="L10" s="88">
        <f t="shared" si="4"/>
        <v>3837.3552359999999</v>
      </c>
      <c r="M10" s="88">
        <f t="shared" si="5"/>
        <v>0</v>
      </c>
      <c r="N10" s="88">
        <f>O10*Содержание!D12</f>
        <v>3488.5047599999998</v>
      </c>
      <c r="O10" s="81">
        <v>52.65</v>
      </c>
      <c r="P10" s="50"/>
    </row>
    <row r="11" spans="1:22" ht="16.5" outlineLevel="1" thickBot="1" x14ac:dyDescent="0.3">
      <c r="A11" s="33" t="s">
        <v>51</v>
      </c>
      <c r="B11" s="34" t="s">
        <v>25</v>
      </c>
      <c r="C11" s="34" t="s">
        <v>279</v>
      </c>
      <c r="D11" s="34"/>
      <c r="E11" s="349" t="s">
        <v>282</v>
      </c>
      <c r="F11" s="34" t="s">
        <v>54</v>
      </c>
      <c r="G11" s="32">
        <f t="shared" si="6"/>
        <v>0</v>
      </c>
      <c r="H11" s="88">
        <f t="shared" si="0"/>
        <v>4535.0561879999996</v>
      </c>
      <c r="I11" s="88">
        <f t="shared" si="1"/>
        <v>0</v>
      </c>
      <c r="J11" s="88">
        <f t="shared" si="2"/>
        <v>4186.2057119999999</v>
      </c>
      <c r="K11" s="88">
        <f t="shared" si="7"/>
        <v>0</v>
      </c>
      <c r="L11" s="88">
        <f t="shared" si="4"/>
        <v>3837.3552359999999</v>
      </c>
      <c r="M11" s="88">
        <f t="shared" si="5"/>
        <v>0</v>
      </c>
      <c r="N11" s="88">
        <f>O11*Содержание!D12</f>
        <v>3488.5047599999998</v>
      </c>
      <c r="O11" s="81">
        <v>52.65</v>
      </c>
      <c r="P11" s="50"/>
    </row>
    <row r="12" spans="1:22" ht="16.5" outlineLevel="1" thickBot="1" x14ac:dyDescent="0.3">
      <c r="A12" s="33" t="s">
        <v>52</v>
      </c>
      <c r="B12" s="34" t="s">
        <v>25</v>
      </c>
      <c r="C12" s="34" t="s">
        <v>279</v>
      </c>
      <c r="D12" s="34"/>
      <c r="E12" s="351" t="s">
        <v>56</v>
      </c>
      <c r="F12" s="34" t="s">
        <v>54</v>
      </c>
      <c r="G12" s="32">
        <f t="shared" si="6"/>
        <v>0</v>
      </c>
      <c r="H12" s="88">
        <f t="shared" si="0"/>
        <v>4535.0561879999996</v>
      </c>
      <c r="I12" s="88">
        <f t="shared" si="1"/>
        <v>0</v>
      </c>
      <c r="J12" s="88">
        <f t="shared" si="2"/>
        <v>4186.2057119999999</v>
      </c>
      <c r="K12" s="88">
        <f t="shared" si="7"/>
        <v>0</v>
      </c>
      <c r="L12" s="88">
        <f t="shared" si="4"/>
        <v>3837.3552359999999</v>
      </c>
      <c r="M12" s="88">
        <f t="shared" si="5"/>
        <v>0</v>
      </c>
      <c r="N12" s="88">
        <f>O12*Содержание!D12</f>
        <v>3488.5047599999998</v>
      </c>
      <c r="O12" s="81">
        <v>52.65</v>
      </c>
      <c r="P12" s="50"/>
    </row>
    <row r="13" spans="1:22" ht="16.5" outlineLevel="1" thickBot="1" x14ac:dyDescent="0.3">
      <c r="A13" s="33" t="s">
        <v>281</v>
      </c>
      <c r="B13" s="34" t="s">
        <v>25</v>
      </c>
      <c r="C13" s="34" t="s">
        <v>279</v>
      </c>
      <c r="D13" s="34"/>
      <c r="E13" s="351" t="s">
        <v>280</v>
      </c>
      <c r="F13" s="34" t="s">
        <v>54</v>
      </c>
      <c r="G13" s="32"/>
      <c r="H13" s="88">
        <f t="shared" si="0"/>
        <v>4535.0561879999996</v>
      </c>
      <c r="I13" s="88">
        <f t="shared" si="1"/>
        <v>0</v>
      </c>
      <c r="J13" s="88">
        <f t="shared" si="2"/>
        <v>4186.2057119999999</v>
      </c>
      <c r="K13" s="88">
        <f t="shared" si="7"/>
        <v>0</v>
      </c>
      <c r="L13" s="88">
        <f t="shared" si="4"/>
        <v>3837.3552359999999</v>
      </c>
      <c r="M13" s="88">
        <f t="shared" si="5"/>
        <v>0</v>
      </c>
      <c r="N13" s="88">
        <f>O13*Содержание!D12</f>
        <v>3488.5047599999998</v>
      </c>
      <c r="O13" s="81">
        <v>52.65</v>
      </c>
      <c r="P13" s="50"/>
    </row>
    <row r="14" spans="1:22" ht="16.5" outlineLevel="1" thickBot="1" x14ac:dyDescent="0.3">
      <c r="A14" s="33" t="s">
        <v>59</v>
      </c>
      <c r="B14" s="34" t="s">
        <v>25</v>
      </c>
      <c r="C14" s="34" t="s">
        <v>279</v>
      </c>
      <c r="D14" s="34"/>
      <c r="E14" s="348" t="s">
        <v>13</v>
      </c>
      <c r="F14" s="47" t="s">
        <v>57</v>
      </c>
      <c r="G14" s="32">
        <f t="shared" si="6"/>
        <v>0</v>
      </c>
      <c r="H14" s="88">
        <f t="shared" si="0"/>
        <v>4465.2860928</v>
      </c>
      <c r="I14" s="88">
        <f t="shared" si="1"/>
        <v>0</v>
      </c>
      <c r="J14" s="88">
        <f t="shared" si="2"/>
        <v>4121.8025471999999</v>
      </c>
      <c r="K14" s="88">
        <f t="shared" si="7"/>
        <v>0</v>
      </c>
      <c r="L14" s="88">
        <f t="shared" si="4"/>
        <v>3778.3190015999999</v>
      </c>
      <c r="M14" s="88">
        <f t="shared" si="5"/>
        <v>0</v>
      </c>
      <c r="N14" s="88">
        <f>O14*Содержание!D12</f>
        <v>3434.8354559999998</v>
      </c>
      <c r="O14" s="81">
        <v>51.84</v>
      </c>
      <c r="P14" s="50"/>
    </row>
    <row r="15" spans="1:22" ht="16.5" outlineLevel="1" thickBot="1" x14ac:dyDescent="0.3">
      <c r="A15" s="33" t="s">
        <v>60</v>
      </c>
      <c r="B15" s="34" t="s">
        <v>25</v>
      </c>
      <c r="C15" s="34" t="s">
        <v>279</v>
      </c>
      <c r="D15" s="34"/>
      <c r="E15" s="348" t="s">
        <v>14</v>
      </c>
      <c r="F15" s="47" t="s">
        <v>57</v>
      </c>
      <c r="G15" s="32">
        <f t="shared" si="6"/>
        <v>0</v>
      </c>
      <c r="H15" s="88">
        <f t="shared" si="0"/>
        <v>4465.2860928</v>
      </c>
      <c r="I15" s="88">
        <f t="shared" si="1"/>
        <v>0</v>
      </c>
      <c r="J15" s="88">
        <f t="shared" si="2"/>
        <v>4121.8025471999999</v>
      </c>
      <c r="K15" s="88">
        <f t="shared" si="7"/>
        <v>0</v>
      </c>
      <c r="L15" s="88">
        <f t="shared" si="4"/>
        <v>3778.3190015999999</v>
      </c>
      <c r="M15" s="88">
        <f t="shared" si="5"/>
        <v>0</v>
      </c>
      <c r="N15" s="88">
        <f>O15*Содержание!D12</f>
        <v>3434.8354559999998</v>
      </c>
      <c r="O15" s="81">
        <v>51.84</v>
      </c>
      <c r="P15" s="50"/>
    </row>
    <row r="16" spans="1:22" ht="16.5" outlineLevel="1" thickBot="1" x14ac:dyDescent="0.3">
      <c r="A16" s="33" t="s">
        <v>61</v>
      </c>
      <c r="B16" s="34" t="s">
        <v>25</v>
      </c>
      <c r="C16" s="34" t="s">
        <v>279</v>
      </c>
      <c r="D16" s="34"/>
      <c r="E16" s="348" t="s">
        <v>76</v>
      </c>
      <c r="F16" s="47" t="s">
        <v>57</v>
      </c>
      <c r="G16" s="32">
        <f t="shared" si="6"/>
        <v>0</v>
      </c>
      <c r="H16" s="88">
        <f t="shared" si="0"/>
        <v>4500.6018199999999</v>
      </c>
      <c r="I16" s="88">
        <f t="shared" si="1"/>
        <v>0</v>
      </c>
      <c r="J16" s="88">
        <f t="shared" si="2"/>
        <v>4154.401679999999</v>
      </c>
      <c r="K16" s="88">
        <f t="shared" si="7"/>
        <v>0</v>
      </c>
      <c r="L16" s="88">
        <f t="shared" si="4"/>
        <v>3808.20154</v>
      </c>
      <c r="M16" s="88">
        <f t="shared" si="5"/>
        <v>0</v>
      </c>
      <c r="N16" s="88">
        <f>O16*Содержание!D12</f>
        <v>3462.0013999999996</v>
      </c>
      <c r="O16" s="81">
        <v>52.25</v>
      </c>
      <c r="P16" s="50"/>
    </row>
    <row r="17" spans="1:16" ht="45.75" outlineLevel="1" thickBot="1" x14ac:dyDescent="0.3">
      <c r="A17" s="74" t="s">
        <v>62</v>
      </c>
      <c r="B17" s="51" t="s">
        <v>25</v>
      </c>
      <c r="C17" s="51" t="s">
        <v>279</v>
      </c>
      <c r="D17" s="51"/>
      <c r="E17" s="352" t="s">
        <v>150</v>
      </c>
      <c r="F17" s="76" t="s">
        <v>57</v>
      </c>
      <c r="G17" s="26">
        <f t="shared" si="6"/>
        <v>0</v>
      </c>
      <c r="H17" s="88">
        <f t="shared" si="0"/>
        <v>4465.2860928</v>
      </c>
      <c r="I17" s="88">
        <f t="shared" si="1"/>
        <v>0</v>
      </c>
      <c r="J17" s="88">
        <f t="shared" si="2"/>
        <v>4121.8025471999999</v>
      </c>
      <c r="K17" s="88">
        <f t="shared" si="7"/>
        <v>0</v>
      </c>
      <c r="L17" s="88">
        <f t="shared" si="4"/>
        <v>3778.3190015999999</v>
      </c>
      <c r="M17" s="88">
        <f t="shared" si="5"/>
        <v>0</v>
      </c>
      <c r="N17" s="88">
        <f>O17*Содержание!D12</f>
        <v>3434.8354559999998</v>
      </c>
      <c r="O17" s="81">
        <v>51.84</v>
      </c>
      <c r="P17" s="50"/>
    </row>
    <row r="18" spans="1:16" ht="30.75" outlineLevel="1" thickBot="1" x14ac:dyDescent="0.3">
      <c r="A18" s="323" t="s">
        <v>399</v>
      </c>
      <c r="B18" s="272" t="s">
        <v>362</v>
      </c>
      <c r="C18" s="272" t="s">
        <v>279</v>
      </c>
      <c r="D18" s="272"/>
      <c r="E18" s="348" t="s">
        <v>14</v>
      </c>
      <c r="F18" s="345" t="s">
        <v>396</v>
      </c>
      <c r="G18" s="32">
        <f t="shared" ref="G18" si="8">H18*P18</f>
        <v>0</v>
      </c>
      <c r="H18" s="88">
        <f t="shared" si="0"/>
        <v>4465.2860928</v>
      </c>
      <c r="I18" s="88">
        <f t="shared" si="1"/>
        <v>0</v>
      </c>
      <c r="J18" s="88">
        <f t="shared" si="2"/>
        <v>4121.8025471999999</v>
      </c>
      <c r="K18" s="88">
        <f t="shared" si="7"/>
        <v>0</v>
      </c>
      <c r="L18" s="88">
        <f t="shared" si="4"/>
        <v>3778.3190015999999</v>
      </c>
      <c r="M18" s="88">
        <f t="shared" si="5"/>
        <v>0</v>
      </c>
      <c r="N18" s="88">
        <f>O18*Содержание!D12</f>
        <v>3434.8354559999998</v>
      </c>
      <c r="O18" s="81">
        <v>51.84</v>
      </c>
      <c r="P18" s="50"/>
    </row>
    <row r="19" spans="1:16" ht="30.75" outlineLevel="1" thickBot="1" x14ac:dyDescent="0.3">
      <c r="A19" s="323" t="s">
        <v>400</v>
      </c>
      <c r="B19" s="272" t="s">
        <v>362</v>
      </c>
      <c r="C19" s="272" t="s">
        <v>279</v>
      </c>
      <c r="D19" s="272"/>
      <c r="E19" s="348" t="s">
        <v>76</v>
      </c>
      <c r="F19" s="345" t="s">
        <v>396</v>
      </c>
      <c r="G19" s="32">
        <f t="shared" ref="G19:G25" si="9">H19*P19</f>
        <v>0</v>
      </c>
      <c r="H19" s="88">
        <f t="shared" si="0"/>
        <v>4500.6018199999999</v>
      </c>
      <c r="I19" s="88">
        <f t="shared" si="1"/>
        <v>0</v>
      </c>
      <c r="J19" s="88">
        <f t="shared" si="2"/>
        <v>4154.401679999999</v>
      </c>
      <c r="K19" s="88">
        <f t="shared" si="7"/>
        <v>0</v>
      </c>
      <c r="L19" s="88">
        <f t="shared" si="4"/>
        <v>3808.20154</v>
      </c>
      <c r="M19" s="88">
        <f t="shared" si="5"/>
        <v>0</v>
      </c>
      <c r="N19" s="88">
        <f>O19*Содержание!D12</f>
        <v>3462.0013999999996</v>
      </c>
      <c r="O19" s="81">
        <v>52.25</v>
      </c>
      <c r="P19" s="50"/>
    </row>
    <row r="20" spans="1:16" ht="30.75" outlineLevel="1" thickBot="1" x14ac:dyDescent="0.3">
      <c r="A20" s="323" t="s">
        <v>401</v>
      </c>
      <c r="B20" s="272" t="s">
        <v>362</v>
      </c>
      <c r="C20" s="272" t="s">
        <v>279</v>
      </c>
      <c r="D20" s="272"/>
      <c r="E20" s="353" t="s">
        <v>16</v>
      </c>
      <c r="F20" s="345" t="s">
        <v>396</v>
      </c>
      <c r="G20" s="32">
        <f t="shared" si="9"/>
        <v>0</v>
      </c>
      <c r="H20" s="88">
        <f t="shared" si="0"/>
        <v>4535.0561879999996</v>
      </c>
      <c r="I20" s="88">
        <f t="shared" si="1"/>
        <v>0</v>
      </c>
      <c r="J20" s="88">
        <f t="shared" si="2"/>
        <v>4186.2057119999999</v>
      </c>
      <c r="K20" s="88">
        <f t="shared" si="7"/>
        <v>0</v>
      </c>
      <c r="L20" s="88">
        <f t="shared" si="4"/>
        <v>3837.3552359999999</v>
      </c>
      <c r="M20" s="88">
        <f t="shared" si="5"/>
        <v>0</v>
      </c>
      <c r="N20" s="88">
        <f>O20*Содержание!D12</f>
        <v>3488.5047599999998</v>
      </c>
      <c r="O20" s="81">
        <v>52.65</v>
      </c>
      <c r="P20" s="50"/>
    </row>
    <row r="21" spans="1:16" ht="30.75" outlineLevel="1" thickBot="1" x14ac:dyDescent="0.3">
      <c r="A21" s="323" t="s">
        <v>402</v>
      </c>
      <c r="B21" s="272" t="s">
        <v>362</v>
      </c>
      <c r="C21" s="272" t="s">
        <v>279</v>
      </c>
      <c r="D21" s="272"/>
      <c r="E21" s="349" t="s">
        <v>408</v>
      </c>
      <c r="F21" s="345" t="s">
        <v>396</v>
      </c>
      <c r="G21" s="32">
        <f t="shared" si="9"/>
        <v>0</v>
      </c>
      <c r="H21" s="88">
        <f t="shared" si="0"/>
        <v>4535.0561879999996</v>
      </c>
      <c r="I21" s="88">
        <f t="shared" si="1"/>
        <v>0</v>
      </c>
      <c r="J21" s="88">
        <f t="shared" si="2"/>
        <v>4186.2057119999999</v>
      </c>
      <c r="K21" s="88">
        <f t="shared" si="7"/>
        <v>0</v>
      </c>
      <c r="L21" s="88">
        <f t="shared" si="4"/>
        <v>3837.3552359999999</v>
      </c>
      <c r="M21" s="88">
        <f t="shared" si="5"/>
        <v>0</v>
      </c>
      <c r="N21" s="88">
        <f>O21*Содержание!D12</f>
        <v>3488.5047599999998</v>
      </c>
      <c r="O21" s="81">
        <v>52.65</v>
      </c>
      <c r="P21" s="50"/>
    </row>
    <row r="22" spans="1:16" ht="30.75" outlineLevel="1" thickBot="1" x14ac:dyDescent="0.3">
      <c r="A22" s="323" t="s">
        <v>403</v>
      </c>
      <c r="B22" s="272" t="s">
        <v>362</v>
      </c>
      <c r="C22" s="272" t="s">
        <v>279</v>
      </c>
      <c r="D22" s="272"/>
      <c r="E22" s="349" t="s">
        <v>282</v>
      </c>
      <c r="F22" s="345" t="s">
        <v>396</v>
      </c>
      <c r="G22" s="32">
        <f t="shared" si="9"/>
        <v>0</v>
      </c>
      <c r="H22" s="88">
        <f t="shared" si="0"/>
        <v>4535.0561879999996</v>
      </c>
      <c r="I22" s="88">
        <f t="shared" si="1"/>
        <v>0</v>
      </c>
      <c r="J22" s="88">
        <f t="shared" si="2"/>
        <v>4186.2057119999999</v>
      </c>
      <c r="K22" s="88">
        <f t="shared" si="7"/>
        <v>0</v>
      </c>
      <c r="L22" s="88">
        <f t="shared" si="4"/>
        <v>3837.3552359999999</v>
      </c>
      <c r="M22" s="88">
        <f t="shared" si="5"/>
        <v>0</v>
      </c>
      <c r="N22" s="88">
        <f>O22*Содержание!D12</f>
        <v>3488.5047599999998</v>
      </c>
      <c r="O22" s="81">
        <v>52.65</v>
      </c>
      <c r="P22" s="50"/>
    </row>
    <row r="23" spans="1:16" ht="30.75" outlineLevel="1" thickBot="1" x14ac:dyDescent="0.3">
      <c r="A23" s="323" t="s">
        <v>406</v>
      </c>
      <c r="B23" s="272" t="s">
        <v>362</v>
      </c>
      <c r="C23" s="272" t="s">
        <v>279</v>
      </c>
      <c r="D23" s="272"/>
      <c r="E23" s="353" t="s">
        <v>223</v>
      </c>
      <c r="F23" s="345" t="s">
        <v>396</v>
      </c>
      <c r="G23" s="32">
        <f t="shared" si="9"/>
        <v>0</v>
      </c>
      <c r="H23" s="88">
        <f t="shared" si="0"/>
        <v>4535.0561879999996</v>
      </c>
      <c r="I23" s="88">
        <f t="shared" si="1"/>
        <v>0</v>
      </c>
      <c r="J23" s="88">
        <f t="shared" si="2"/>
        <v>4186.2057119999999</v>
      </c>
      <c r="K23" s="88">
        <f t="shared" si="7"/>
        <v>0</v>
      </c>
      <c r="L23" s="88">
        <f t="shared" si="4"/>
        <v>3837.3552359999999</v>
      </c>
      <c r="M23" s="88">
        <f t="shared" si="5"/>
        <v>0</v>
      </c>
      <c r="N23" s="88">
        <f>O23*Содержание!D12</f>
        <v>3488.5047599999998</v>
      </c>
      <c r="O23" s="81">
        <v>52.65</v>
      </c>
      <c r="P23" s="50"/>
    </row>
    <row r="24" spans="1:16" ht="30.75" outlineLevel="1" thickBot="1" x14ac:dyDescent="0.3">
      <c r="A24" s="323" t="s">
        <v>404</v>
      </c>
      <c r="B24" s="272" t="s">
        <v>362</v>
      </c>
      <c r="C24" s="272" t="s">
        <v>279</v>
      </c>
      <c r="D24" s="272"/>
      <c r="E24" s="348" t="s">
        <v>14</v>
      </c>
      <c r="F24" s="328" t="s">
        <v>407</v>
      </c>
      <c r="G24" s="32">
        <f t="shared" si="9"/>
        <v>0</v>
      </c>
      <c r="H24" s="88">
        <f t="shared" si="0"/>
        <v>4465.2860928</v>
      </c>
      <c r="I24" s="88">
        <f t="shared" si="1"/>
        <v>0</v>
      </c>
      <c r="J24" s="88">
        <f t="shared" si="2"/>
        <v>4121.8025471999999</v>
      </c>
      <c r="K24" s="88">
        <f t="shared" si="7"/>
        <v>0</v>
      </c>
      <c r="L24" s="88">
        <f t="shared" si="4"/>
        <v>3778.3190015999999</v>
      </c>
      <c r="M24" s="88">
        <f t="shared" si="5"/>
        <v>0</v>
      </c>
      <c r="N24" s="88">
        <f>O24*Содержание!D12</f>
        <v>3434.8354559999998</v>
      </c>
      <c r="O24" s="81">
        <v>51.84</v>
      </c>
      <c r="P24" s="50"/>
    </row>
    <row r="25" spans="1:16" ht="30.75" outlineLevel="1" thickBot="1" x14ac:dyDescent="0.3">
      <c r="A25" s="282" t="s">
        <v>405</v>
      </c>
      <c r="B25" s="273" t="s">
        <v>362</v>
      </c>
      <c r="C25" s="273" t="s">
        <v>279</v>
      </c>
      <c r="D25" s="273"/>
      <c r="E25" s="354" t="s">
        <v>76</v>
      </c>
      <c r="F25" s="328" t="s">
        <v>407</v>
      </c>
      <c r="G25" s="32">
        <f t="shared" si="9"/>
        <v>0</v>
      </c>
      <c r="H25" s="87">
        <f t="shared" si="0"/>
        <v>4500.6018199999999</v>
      </c>
      <c r="I25" s="87">
        <f t="shared" si="1"/>
        <v>0</v>
      </c>
      <c r="J25" s="87">
        <f t="shared" si="2"/>
        <v>4154.401679999999</v>
      </c>
      <c r="K25" s="87">
        <f t="shared" si="7"/>
        <v>0</v>
      </c>
      <c r="L25" s="87">
        <f t="shared" si="4"/>
        <v>3808.20154</v>
      </c>
      <c r="M25" s="87">
        <f t="shared" si="5"/>
        <v>0</v>
      </c>
      <c r="N25" s="87">
        <f>O25*Содержание!D12</f>
        <v>3462.0013999999996</v>
      </c>
      <c r="O25" s="82">
        <v>52.25</v>
      </c>
      <c r="P25" s="30"/>
    </row>
    <row r="26" spans="1:16" ht="30" outlineLevel="1" x14ac:dyDescent="0.25">
      <c r="A26" s="99" t="s">
        <v>67</v>
      </c>
      <c r="B26" s="49" t="s">
        <v>25</v>
      </c>
      <c r="C26" s="266" t="s">
        <v>279</v>
      </c>
      <c r="D26" s="49" t="s">
        <v>291</v>
      </c>
      <c r="E26" s="347" t="s">
        <v>14</v>
      </c>
      <c r="F26" s="49" t="s">
        <v>54</v>
      </c>
      <c r="G26" s="265">
        <f t="shared" si="6"/>
        <v>0</v>
      </c>
      <c r="H26" s="88">
        <f t="shared" si="0"/>
        <v>5162.9870447999992</v>
      </c>
      <c r="I26" s="88">
        <f t="shared" si="1"/>
        <v>0</v>
      </c>
      <c r="J26" s="88">
        <f t="shared" si="2"/>
        <v>4765.8341951999992</v>
      </c>
      <c r="K26" s="88">
        <f t="shared" si="7"/>
        <v>0</v>
      </c>
      <c r="L26" s="88">
        <f t="shared" si="4"/>
        <v>4368.6813456</v>
      </c>
      <c r="M26" s="88">
        <f t="shared" si="5"/>
        <v>0</v>
      </c>
      <c r="N26" s="88">
        <f>O26*Содержание!D12</f>
        <v>3971.5284959999994</v>
      </c>
      <c r="O26" s="81">
        <v>59.94</v>
      </c>
      <c r="P26" s="50"/>
    </row>
    <row r="27" spans="1:16" ht="30" outlineLevel="1" x14ac:dyDescent="0.25">
      <c r="A27" s="33" t="s">
        <v>79</v>
      </c>
      <c r="B27" s="34" t="s">
        <v>25</v>
      </c>
      <c r="C27" s="49" t="s">
        <v>279</v>
      </c>
      <c r="D27" s="49" t="s">
        <v>289</v>
      </c>
      <c r="E27" s="348" t="s">
        <v>76</v>
      </c>
      <c r="F27" s="34" t="s">
        <v>54</v>
      </c>
      <c r="G27" s="246">
        <f t="shared" si="6"/>
        <v>0</v>
      </c>
      <c r="H27" s="88">
        <f t="shared" si="0"/>
        <v>5215.5299559999994</v>
      </c>
      <c r="I27" s="88">
        <f t="shared" si="1"/>
        <v>0</v>
      </c>
      <c r="J27" s="88">
        <f t="shared" si="2"/>
        <v>4814.3353439999992</v>
      </c>
      <c r="K27" s="88">
        <f t="shared" si="7"/>
        <v>0</v>
      </c>
      <c r="L27" s="88">
        <f t="shared" si="4"/>
        <v>4413.1407319999998</v>
      </c>
      <c r="M27" s="88">
        <f t="shared" si="5"/>
        <v>0</v>
      </c>
      <c r="N27" s="88">
        <f>O27*Содержание!D12</f>
        <v>4011.9461199999996</v>
      </c>
      <c r="O27" s="81">
        <v>60.55</v>
      </c>
      <c r="P27" s="50"/>
    </row>
    <row r="28" spans="1:16" ht="30" outlineLevel="1" x14ac:dyDescent="0.25">
      <c r="A28" s="33" t="s">
        <v>284</v>
      </c>
      <c r="B28" s="34" t="s">
        <v>25</v>
      </c>
      <c r="C28" s="34" t="s">
        <v>279</v>
      </c>
      <c r="D28" s="49" t="s">
        <v>290</v>
      </c>
      <c r="E28" s="348" t="s">
        <v>76</v>
      </c>
      <c r="F28" s="34" t="s">
        <v>54</v>
      </c>
      <c r="G28" s="272">
        <f t="shared" si="6"/>
        <v>0</v>
      </c>
      <c r="H28" s="88">
        <f t="shared" si="0"/>
        <v>7953.7908527999998</v>
      </c>
      <c r="I28" s="88">
        <f t="shared" si="1"/>
        <v>0</v>
      </c>
      <c r="J28" s="88">
        <f t="shared" si="2"/>
        <v>7341.9607871999988</v>
      </c>
      <c r="K28" s="88">
        <f t="shared" si="7"/>
        <v>0</v>
      </c>
      <c r="L28" s="88">
        <f t="shared" si="4"/>
        <v>6730.1307215999996</v>
      </c>
      <c r="M28" s="88">
        <f t="shared" si="5"/>
        <v>0</v>
      </c>
      <c r="N28" s="88">
        <f>O28*Содержание!D12</f>
        <v>6118.3006559999994</v>
      </c>
      <c r="O28" s="81">
        <v>92.34</v>
      </c>
      <c r="P28" s="50"/>
    </row>
    <row r="29" spans="1:16" ht="45" outlineLevel="1" x14ac:dyDescent="0.25">
      <c r="A29" s="33" t="s">
        <v>285</v>
      </c>
      <c r="B29" s="34" t="s">
        <v>25</v>
      </c>
      <c r="C29" s="34" t="s">
        <v>279</v>
      </c>
      <c r="D29" s="49" t="s">
        <v>417</v>
      </c>
      <c r="E29" s="348" t="s">
        <v>68</v>
      </c>
      <c r="F29" s="34" t="s">
        <v>54</v>
      </c>
      <c r="G29" s="272">
        <f t="shared" si="6"/>
        <v>0</v>
      </c>
      <c r="H29" s="88">
        <f t="shared" si="0"/>
        <v>5075.9897655999994</v>
      </c>
      <c r="I29" s="88">
        <f t="shared" si="1"/>
        <v>0</v>
      </c>
      <c r="J29" s="88">
        <f t="shared" si="2"/>
        <v>4685.5290143999991</v>
      </c>
      <c r="K29" s="88">
        <f t="shared" si="7"/>
        <v>0</v>
      </c>
      <c r="L29" s="88">
        <f t="shared" si="4"/>
        <v>4295.0682631999998</v>
      </c>
      <c r="M29" s="88">
        <f t="shared" si="5"/>
        <v>0</v>
      </c>
      <c r="N29" s="88">
        <f>O29*Содержание!D12</f>
        <v>3904.6075119999996</v>
      </c>
      <c r="O29" s="81">
        <v>58.93</v>
      </c>
      <c r="P29" s="50"/>
    </row>
    <row r="30" spans="1:16" ht="45.75" outlineLevel="1" thickBot="1" x14ac:dyDescent="0.3">
      <c r="A30" s="74" t="s">
        <v>409</v>
      </c>
      <c r="B30" s="51" t="s">
        <v>25</v>
      </c>
      <c r="C30" s="51" t="s">
        <v>279</v>
      </c>
      <c r="D30" s="246" t="s">
        <v>418</v>
      </c>
      <c r="E30" s="415" t="s">
        <v>69</v>
      </c>
      <c r="F30" s="51" t="s">
        <v>54</v>
      </c>
      <c r="G30" s="246">
        <f t="shared" si="6"/>
        <v>0</v>
      </c>
      <c r="H30" s="88">
        <f t="shared" si="0"/>
        <v>5268.0728671999996</v>
      </c>
      <c r="I30" s="88">
        <f t="shared" si="1"/>
        <v>0</v>
      </c>
      <c r="J30" s="88">
        <f t="shared" si="2"/>
        <v>4862.8364927999992</v>
      </c>
      <c r="K30" s="88">
        <f t="shared" si="7"/>
        <v>0</v>
      </c>
      <c r="L30" s="88">
        <f t="shared" si="4"/>
        <v>4457.6001183999997</v>
      </c>
      <c r="M30" s="88">
        <f t="shared" si="5"/>
        <v>0</v>
      </c>
      <c r="N30" s="88">
        <f>O30*Содержание!D12</f>
        <v>4052.3637439999993</v>
      </c>
      <c r="O30" s="81">
        <v>61.16</v>
      </c>
      <c r="P30" s="50"/>
    </row>
    <row r="31" spans="1:16" ht="30.75" outlineLevel="1" thickBot="1" x14ac:dyDescent="0.3">
      <c r="A31" s="268" t="s">
        <v>411</v>
      </c>
      <c r="B31" s="272" t="s">
        <v>362</v>
      </c>
      <c r="C31" s="51" t="s">
        <v>279</v>
      </c>
      <c r="D31" s="272" t="s">
        <v>294</v>
      </c>
      <c r="E31" s="350" t="s">
        <v>14</v>
      </c>
      <c r="F31" s="345" t="s">
        <v>396</v>
      </c>
      <c r="G31" s="32">
        <f t="shared" si="6"/>
        <v>0</v>
      </c>
      <c r="H31" s="88">
        <f t="shared" si="0"/>
        <v>5162.9870447999992</v>
      </c>
      <c r="I31" s="88">
        <f t="shared" si="1"/>
        <v>0</v>
      </c>
      <c r="J31" s="88">
        <f t="shared" si="2"/>
        <v>4765.8341951999992</v>
      </c>
      <c r="K31" s="88">
        <f t="shared" si="7"/>
        <v>0</v>
      </c>
      <c r="L31" s="88">
        <f t="shared" si="4"/>
        <v>4368.6813456</v>
      </c>
      <c r="M31" s="88">
        <f t="shared" si="5"/>
        <v>0</v>
      </c>
      <c r="N31" s="88">
        <f>O31*Содержание!D12</f>
        <v>3971.5284959999994</v>
      </c>
      <c r="O31" s="81">
        <v>59.94</v>
      </c>
      <c r="P31" s="50"/>
    </row>
    <row r="32" spans="1:16" ht="45.75" outlineLevel="1" thickBot="1" x14ac:dyDescent="0.3">
      <c r="A32" s="268" t="s">
        <v>412</v>
      </c>
      <c r="B32" s="272" t="s">
        <v>362</v>
      </c>
      <c r="C32" s="51" t="s">
        <v>279</v>
      </c>
      <c r="D32" s="34" t="s">
        <v>415</v>
      </c>
      <c r="E32" s="348" t="s">
        <v>76</v>
      </c>
      <c r="F32" s="345" t="s">
        <v>396</v>
      </c>
      <c r="G32" s="32">
        <f t="shared" si="6"/>
        <v>0</v>
      </c>
      <c r="H32" s="88">
        <f t="shared" si="0"/>
        <v>5215.5299559999994</v>
      </c>
      <c r="I32" s="88">
        <f t="shared" si="1"/>
        <v>0</v>
      </c>
      <c r="J32" s="88">
        <f t="shared" si="2"/>
        <v>4814.3353439999992</v>
      </c>
      <c r="K32" s="88">
        <f t="shared" si="7"/>
        <v>0</v>
      </c>
      <c r="L32" s="88">
        <f t="shared" si="4"/>
        <v>4413.1407319999998</v>
      </c>
      <c r="M32" s="88">
        <f t="shared" si="5"/>
        <v>0</v>
      </c>
      <c r="N32" s="88">
        <f>O32*Содержание!D12</f>
        <v>4011.9461199999996</v>
      </c>
      <c r="O32" s="81">
        <v>60.55</v>
      </c>
      <c r="P32" s="50"/>
    </row>
    <row r="33" spans="1:17" ht="45.75" outlineLevel="1" thickBot="1" x14ac:dyDescent="0.3">
      <c r="A33" s="268" t="s">
        <v>413</v>
      </c>
      <c r="B33" s="272" t="s">
        <v>362</v>
      </c>
      <c r="C33" s="51" t="s">
        <v>279</v>
      </c>
      <c r="D33" s="34" t="s">
        <v>419</v>
      </c>
      <c r="E33" s="415" t="s">
        <v>416</v>
      </c>
      <c r="F33" s="345" t="s">
        <v>396</v>
      </c>
      <c r="G33" s="32">
        <f t="shared" si="6"/>
        <v>0</v>
      </c>
      <c r="H33" s="88">
        <f t="shared" si="0"/>
        <v>5075.9897655999994</v>
      </c>
      <c r="I33" s="88">
        <f t="shared" si="1"/>
        <v>0</v>
      </c>
      <c r="J33" s="88">
        <f t="shared" si="2"/>
        <v>4685.5290143999991</v>
      </c>
      <c r="K33" s="88">
        <f t="shared" si="7"/>
        <v>0</v>
      </c>
      <c r="L33" s="88">
        <f t="shared" si="4"/>
        <v>4295.0682631999998</v>
      </c>
      <c r="M33" s="88">
        <f t="shared" si="5"/>
        <v>0</v>
      </c>
      <c r="N33" s="88">
        <f>O33*Содержание!D12</f>
        <v>3904.6075119999996</v>
      </c>
      <c r="O33" s="81">
        <v>58.93</v>
      </c>
      <c r="P33" s="50"/>
    </row>
    <row r="34" spans="1:17" ht="45.75" outlineLevel="1" thickBot="1" x14ac:dyDescent="0.3">
      <c r="A34" s="268" t="s">
        <v>414</v>
      </c>
      <c r="B34" s="272" t="s">
        <v>362</v>
      </c>
      <c r="C34" s="51" t="s">
        <v>279</v>
      </c>
      <c r="D34" s="34" t="s">
        <v>415</v>
      </c>
      <c r="E34" s="415" t="s">
        <v>78</v>
      </c>
      <c r="F34" s="345" t="s">
        <v>396</v>
      </c>
      <c r="G34" s="32">
        <f t="shared" si="6"/>
        <v>0</v>
      </c>
      <c r="H34" s="88">
        <f t="shared" si="0"/>
        <v>5198.302772</v>
      </c>
      <c r="I34" s="88">
        <f t="shared" si="1"/>
        <v>0</v>
      </c>
      <c r="J34" s="88">
        <f t="shared" si="2"/>
        <v>4798.4333279999992</v>
      </c>
      <c r="K34" s="88">
        <f t="shared" si="7"/>
        <v>0</v>
      </c>
      <c r="L34" s="88">
        <f t="shared" si="4"/>
        <v>4398.5638840000001</v>
      </c>
      <c r="M34" s="88">
        <f t="shared" si="5"/>
        <v>0</v>
      </c>
      <c r="N34" s="88">
        <f>O34*Содержание!D12</f>
        <v>3998.6944399999998</v>
      </c>
      <c r="O34" s="81">
        <v>60.35</v>
      </c>
      <c r="P34" s="50"/>
    </row>
    <row r="35" spans="1:17" ht="45.75" outlineLevel="1" thickBot="1" x14ac:dyDescent="0.3">
      <c r="A35" s="273" t="s">
        <v>410</v>
      </c>
      <c r="B35" s="273" t="s">
        <v>362</v>
      </c>
      <c r="C35" s="273" t="s">
        <v>279</v>
      </c>
      <c r="D35" s="273" t="s">
        <v>415</v>
      </c>
      <c r="E35" s="416" t="s">
        <v>69</v>
      </c>
      <c r="F35" s="273" t="s">
        <v>396</v>
      </c>
      <c r="G35" s="75">
        <f t="shared" si="6"/>
        <v>0</v>
      </c>
      <c r="H35" s="88">
        <f t="shared" si="0"/>
        <v>5268.0728671999996</v>
      </c>
      <c r="I35" s="88">
        <f t="shared" si="1"/>
        <v>0</v>
      </c>
      <c r="J35" s="88">
        <f t="shared" si="2"/>
        <v>4862.8364927999992</v>
      </c>
      <c r="K35" s="88">
        <f t="shared" si="7"/>
        <v>0</v>
      </c>
      <c r="L35" s="88">
        <f t="shared" si="4"/>
        <v>4457.6001183999997</v>
      </c>
      <c r="M35" s="88">
        <f t="shared" si="5"/>
        <v>0</v>
      </c>
      <c r="N35" s="88">
        <f>O35*Содержание!D12</f>
        <v>4052.3637439999993</v>
      </c>
      <c r="O35" s="81">
        <v>61.16</v>
      </c>
      <c r="P35" s="50"/>
    </row>
    <row r="36" spans="1:17" ht="30" customHeight="1" thickBot="1" x14ac:dyDescent="0.3">
      <c r="A36" s="366" t="s">
        <v>205</v>
      </c>
      <c r="B36" s="270"/>
      <c r="C36" s="270"/>
      <c r="D36" s="270"/>
      <c r="E36" s="417"/>
      <c r="F36" s="417"/>
      <c r="G36" s="270"/>
      <c r="H36" s="270"/>
      <c r="I36" s="270"/>
      <c r="J36" s="270"/>
      <c r="K36" s="270"/>
      <c r="L36" s="270"/>
      <c r="M36" s="270"/>
      <c r="N36" s="270"/>
      <c r="O36" s="270"/>
      <c r="P36" s="271"/>
    </row>
    <row r="37" spans="1:17" ht="15.75" outlineLevel="1" x14ac:dyDescent="0.25">
      <c r="A37" s="98" t="s">
        <v>85</v>
      </c>
      <c r="B37" s="26" t="s">
        <v>25</v>
      </c>
      <c r="C37" s="26" t="s">
        <v>327</v>
      </c>
      <c r="D37" s="26"/>
      <c r="E37" s="26" t="s">
        <v>15</v>
      </c>
      <c r="F37" s="26" t="s">
        <v>86</v>
      </c>
      <c r="G37" s="26">
        <f>H37*P37</f>
        <v>0</v>
      </c>
      <c r="H37" s="88">
        <f t="shared" ref="H37:H44" si="10">N37*1.3</f>
        <v>2360.1242079999997</v>
      </c>
      <c r="I37" s="88">
        <f t="shared" ref="I37:I44" si="11">J37*P37</f>
        <v>0</v>
      </c>
      <c r="J37" s="88">
        <f t="shared" ref="J37:J44" si="12">N37*1.2</f>
        <v>2178.5761919999995</v>
      </c>
      <c r="K37" s="88">
        <f t="shared" ref="K37:K44" si="13">L37*P37</f>
        <v>0</v>
      </c>
      <c r="L37" s="88">
        <f t="shared" ref="L37:L44" si="14">N37*1.1</f>
        <v>1997.028176</v>
      </c>
      <c r="M37" s="88">
        <f t="shared" ref="M37:M44" si="15">N37*P37</f>
        <v>0</v>
      </c>
      <c r="N37" s="88">
        <f>O37*Содержание!D12</f>
        <v>1815.4801599999998</v>
      </c>
      <c r="O37" s="81">
        <v>27.4</v>
      </c>
      <c r="P37" s="50"/>
    </row>
    <row r="38" spans="1:17" ht="16.5" outlineLevel="1" thickBot="1" x14ac:dyDescent="0.3">
      <c r="A38" s="277" t="s">
        <v>302</v>
      </c>
      <c r="B38" s="272" t="s">
        <v>25</v>
      </c>
      <c r="C38" s="272" t="s">
        <v>327</v>
      </c>
      <c r="D38" s="272"/>
      <c r="E38" s="272" t="s">
        <v>303</v>
      </c>
      <c r="F38" s="47" t="s">
        <v>115</v>
      </c>
      <c r="G38" s="272">
        <f>H38*P38</f>
        <v>0</v>
      </c>
      <c r="H38" s="88">
        <f t="shared" si="10"/>
        <v>2220.5840176000002</v>
      </c>
      <c r="I38" s="88">
        <f t="shared" si="11"/>
        <v>0</v>
      </c>
      <c r="J38" s="88">
        <f t="shared" si="12"/>
        <v>2049.7698624</v>
      </c>
      <c r="K38" s="88">
        <f t="shared" si="13"/>
        <v>0</v>
      </c>
      <c r="L38" s="88">
        <f t="shared" si="14"/>
        <v>1878.9557072000002</v>
      </c>
      <c r="M38" s="88">
        <f t="shared" si="15"/>
        <v>0</v>
      </c>
      <c r="N38" s="88">
        <f>O38*Содержание!D12</f>
        <v>1708.141552</v>
      </c>
      <c r="O38" s="81">
        <v>25.78</v>
      </c>
      <c r="P38" s="50"/>
      <c r="Q38" s="278"/>
    </row>
    <row r="39" spans="1:17" ht="16.5" outlineLevel="1" thickBot="1" x14ac:dyDescent="0.3">
      <c r="A39" s="33" t="s">
        <v>72</v>
      </c>
      <c r="B39" s="34" t="s">
        <v>25</v>
      </c>
      <c r="C39" s="272" t="s">
        <v>327</v>
      </c>
      <c r="D39" s="34"/>
      <c r="E39" s="34" t="s">
        <v>15</v>
      </c>
      <c r="F39" s="34" t="s">
        <v>54</v>
      </c>
      <c r="G39" s="32">
        <f t="shared" si="6"/>
        <v>0</v>
      </c>
      <c r="H39" s="88">
        <f t="shared" si="10"/>
        <v>2741.7063335999997</v>
      </c>
      <c r="I39" s="88">
        <f t="shared" si="11"/>
        <v>0</v>
      </c>
      <c r="J39" s="88">
        <f t="shared" si="12"/>
        <v>2530.8058463999992</v>
      </c>
      <c r="K39" s="88">
        <f t="shared" si="13"/>
        <v>0</v>
      </c>
      <c r="L39" s="88">
        <f t="shared" si="14"/>
        <v>2319.9053591999996</v>
      </c>
      <c r="M39" s="88">
        <f t="shared" si="15"/>
        <v>0</v>
      </c>
      <c r="N39" s="88">
        <f>O39*Содержание!D12</f>
        <v>2109.0048719999995</v>
      </c>
      <c r="O39" s="81">
        <v>31.83</v>
      </c>
      <c r="P39" s="50"/>
    </row>
    <row r="40" spans="1:17" ht="30.75" outlineLevel="1" thickBot="1" x14ac:dyDescent="0.3">
      <c r="A40" s="269" t="s">
        <v>71</v>
      </c>
      <c r="B40" s="34" t="s">
        <v>25</v>
      </c>
      <c r="C40" s="272" t="s">
        <v>327</v>
      </c>
      <c r="D40" s="34"/>
      <c r="E40" s="34" t="s">
        <v>77</v>
      </c>
      <c r="F40" s="34" t="s">
        <v>54</v>
      </c>
      <c r="G40" s="32">
        <f t="shared" si="6"/>
        <v>0</v>
      </c>
      <c r="H40" s="88">
        <f t="shared" si="10"/>
        <v>2325.66984</v>
      </c>
      <c r="I40" s="88">
        <f t="shared" si="11"/>
        <v>0</v>
      </c>
      <c r="J40" s="88">
        <f t="shared" si="12"/>
        <v>2146.77216</v>
      </c>
      <c r="K40" s="88">
        <f t="shared" si="13"/>
        <v>0</v>
      </c>
      <c r="L40" s="88">
        <f t="shared" si="14"/>
        <v>1967.8744799999999</v>
      </c>
      <c r="M40" s="88">
        <f t="shared" si="15"/>
        <v>0</v>
      </c>
      <c r="N40" s="88">
        <f>O40*Содержание!D12</f>
        <v>1788.9767999999999</v>
      </c>
      <c r="O40" s="81">
        <v>27</v>
      </c>
      <c r="P40" s="50"/>
    </row>
    <row r="41" spans="1:17" ht="16.5" outlineLevel="1" thickBot="1" x14ac:dyDescent="0.3">
      <c r="A41" s="33" t="s">
        <v>70</v>
      </c>
      <c r="B41" s="34" t="s">
        <v>25</v>
      </c>
      <c r="C41" s="272" t="s">
        <v>327</v>
      </c>
      <c r="D41" s="34"/>
      <c r="E41" s="349" t="s">
        <v>14</v>
      </c>
      <c r="F41" s="34" t="s">
        <v>54</v>
      </c>
      <c r="G41" s="32">
        <f t="shared" si="6"/>
        <v>0</v>
      </c>
      <c r="H41" s="88">
        <f t="shared" si="10"/>
        <v>2338.7000000000003</v>
      </c>
      <c r="I41" s="88">
        <f t="shared" si="11"/>
        <v>0</v>
      </c>
      <c r="J41" s="88">
        <f t="shared" si="12"/>
        <v>2158.7999999999997</v>
      </c>
      <c r="K41" s="88">
        <f t="shared" si="13"/>
        <v>0</v>
      </c>
      <c r="L41" s="88">
        <f t="shared" si="14"/>
        <v>1978.9</v>
      </c>
      <c r="M41" s="88">
        <f t="shared" si="15"/>
        <v>0</v>
      </c>
      <c r="N41" s="88">
        <v>1799</v>
      </c>
      <c r="O41" s="81">
        <v>31.83</v>
      </c>
      <c r="P41" s="50"/>
    </row>
    <row r="42" spans="1:17" ht="16.5" outlineLevel="1" thickBot="1" x14ac:dyDescent="0.3">
      <c r="A42" s="33" t="s">
        <v>73</v>
      </c>
      <c r="B42" s="34" t="s">
        <v>25</v>
      </c>
      <c r="C42" s="272" t="s">
        <v>327</v>
      </c>
      <c r="D42" s="34"/>
      <c r="E42" s="34" t="s">
        <v>16</v>
      </c>
      <c r="F42" s="34" t="s">
        <v>54</v>
      </c>
      <c r="G42" s="32">
        <f t="shared" si="6"/>
        <v>0</v>
      </c>
      <c r="H42" s="88">
        <f t="shared" si="10"/>
        <v>2511.7234272000001</v>
      </c>
      <c r="I42" s="88">
        <f t="shared" si="11"/>
        <v>0</v>
      </c>
      <c r="J42" s="88">
        <f t="shared" si="12"/>
        <v>2318.5139328</v>
      </c>
      <c r="K42" s="88">
        <f t="shared" si="13"/>
        <v>0</v>
      </c>
      <c r="L42" s="88">
        <f t="shared" si="14"/>
        <v>2125.3044384</v>
      </c>
      <c r="M42" s="88">
        <f t="shared" si="15"/>
        <v>0</v>
      </c>
      <c r="N42" s="88">
        <f>O42*Содержание!D12</f>
        <v>1932.0949439999999</v>
      </c>
      <c r="O42" s="81">
        <v>29.16</v>
      </c>
      <c r="P42" s="50"/>
    </row>
    <row r="43" spans="1:17" ht="45.75" outlineLevel="1" thickBot="1" x14ac:dyDescent="0.3">
      <c r="A43" s="74" t="s">
        <v>74</v>
      </c>
      <c r="B43" s="51" t="s">
        <v>25</v>
      </c>
      <c r="C43" s="272" t="s">
        <v>327</v>
      </c>
      <c r="D43" s="51"/>
      <c r="E43" s="51" t="s">
        <v>75</v>
      </c>
      <c r="F43" s="51" t="s">
        <v>54</v>
      </c>
      <c r="G43" s="26">
        <f t="shared" si="6"/>
        <v>0</v>
      </c>
      <c r="H43" s="88">
        <f t="shared" si="10"/>
        <v>2488.4667288000001</v>
      </c>
      <c r="I43" s="88">
        <f t="shared" si="11"/>
        <v>0</v>
      </c>
      <c r="J43" s="88">
        <f t="shared" si="12"/>
        <v>2297.0462112</v>
      </c>
      <c r="K43" s="88">
        <f t="shared" si="13"/>
        <v>0</v>
      </c>
      <c r="L43" s="88">
        <f t="shared" si="14"/>
        <v>2105.6256936</v>
      </c>
      <c r="M43" s="88">
        <f t="shared" si="15"/>
        <v>0</v>
      </c>
      <c r="N43" s="88">
        <f>O43*Содержание!D12</f>
        <v>1914.2051759999999</v>
      </c>
      <c r="O43" s="81">
        <v>28.89</v>
      </c>
      <c r="P43" s="50"/>
    </row>
    <row r="44" spans="1:17" ht="30.75" outlineLevel="1" thickBot="1" x14ac:dyDescent="0.3">
      <c r="A44" s="342" t="s">
        <v>421</v>
      </c>
      <c r="B44" s="324" t="s">
        <v>362</v>
      </c>
      <c r="C44" s="272" t="s">
        <v>327</v>
      </c>
      <c r="D44" s="326"/>
      <c r="E44" s="326" t="s">
        <v>15</v>
      </c>
      <c r="F44" s="326" t="s">
        <v>396</v>
      </c>
      <c r="G44" s="75">
        <f t="shared" ref="G44" si="16">H44*P44</f>
        <v>0</v>
      </c>
      <c r="H44" s="88">
        <f t="shared" si="10"/>
        <v>2741.7063335999997</v>
      </c>
      <c r="I44" s="88">
        <f t="shared" si="11"/>
        <v>0</v>
      </c>
      <c r="J44" s="88">
        <f t="shared" si="12"/>
        <v>2530.8058463999992</v>
      </c>
      <c r="K44" s="88">
        <f t="shared" si="13"/>
        <v>0</v>
      </c>
      <c r="L44" s="88">
        <f t="shared" si="14"/>
        <v>2319.9053591999996</v>
      </c>
      <c r="M44" s="88">
        <f t="shared" si="15"/>
        <v>0</v>
      </c>
      <c r="N44" s="88">
        <f>O44*Содержание!D12</f>
        <v>2109.0048719999995</v>
      </c>
      <c r="O44" s="81">
        <v>31.83</v>
      </c>
      <c r="P44" s="50"/>
    </row>
    <row r="45" spans="1:17" ht="30" customHeight="1" thickBot="1" x14ac:dyDescent="0.3">
      <c r="A45" s="366" t="s">
        <v>206</v>
      </c>
      <c r="B45" s="270"/>
      <c r="C45" s="270"/>
      <c r="D45" s="270"/>
      <c r="E45" s="417"/>
      <c r="F45" s="417"/>
      <c r="G45" s="270"/>
      <c r="H45" s="270"/>
      <c r="I45" s="270"/>
      <c r="J45" s="270"/>
      <c r="K45" s="270"/>
      <c r="L45" s="270"/>
      <c r="M45" s="270"/>
      <c r="N45" s="270"/>
      <c r="O45" s="270"/>
      <c r="P45" s="271"/>
    </row>
    <row r="46" spans="1:17" ht="16.5" outlineLevel="1" thickBot="1" x14ac:dyDescent="0.3">
      <c r="A46" s="31" t="s">
        <v>275</v>
      </c>
      <c r="B46" s="32" t="s">
        <v>25</v>
      </c>
      <c r="C46" s="32" t="s">
        <v>279</v>
      </c>
      <c r="D46" s="32"/>
      <c r="E46" s="32" t="s">
        <v>13</v>
      </c>
      <c r="F46" s="32" t="s">
        <v>54</v>
      </c>
      <c r="G46" s="32">
        <f t="shared" si="6"/>
        <v>0</v>
      </c>
      <c r="H46" s="88">
        <f t="shared" ref="H46:H51" si="17">N46*1.3</f>
        <v>4641.0033696</v>
      </c>
      <c r="I46" s="88">
        <f t="shared" ref="I46:I51" si="18">J46*P46</f>
        <v>0</v>
      </c>
      <c r="J46" s="88">
        <f t="shared" ref="J46:J51" si="19">N46*1.2</f>
        <v>4284.0031104</v>
      </c>
      <c r="K46" s="88">
        <f t="shared" ref="K46:K51" si="20">L46*P46</f>
        <v>0</v>
      </c>
      <c r="L46" s="88">
        <f t="shared" ref="L46:L51" si="21">N46*1.1</f>
        <v>3927.0028511999999</v>
      </c>
      <c r="M46" s="88">
        <f t="shared" ref="M46:M51" si="22">N46*P46</f>
        <v>0</v>
      </c>
      <c r="N46" s="88">
        <f>O46*Содержание!D12</f>
        <v>3570.0025919999998</v>
      </c>
      <c r="O46" s="81">
        <v>53.88</v>
      </c>
      <c r="P46" s="50"/>
    </row>
    <row r="47" spans="1:17" ht="30.75" outlineLevel="1" thickBot="1" x14ac:dyDescent="0.3">
      <c r="A47" s="33" t="s">
        <v>276</v>
      </c>
      <c r="B47" s="34" t="s">
        <v>25</v>
      </c>
      <c r="C47" s="34" t="s">
        <v>279</v>
      </c>
      <c r="D47" s="34"/>
      <c r="E47" s="34" t="s">
        <v>77</v>
      </c>
      <c r="F47" s="34" t="s">
        <v>54</v>
      </c>
      <c r="G47" s="32">
        <f t="shared" si="6"/>
        <v>0</v>
      </c>
      <c r="H47" s="88">
        <f t="shared" si="17"/>
        <v>4641.0033696</v>
      </c>
      <c r="I47" s="88">
        <f t="shared" si="18"/>
        <v>0</v>
      </c>
      <c r="J47" s="88">
        <f t="shared" si="19"/>
        <v>4284.0031104</v>
      </c>
      <c r="K47" s="88">
        <f t="shared" si="20"/>
        <v>0</v>
      </c>
      <c r="L47" s="88">
        <f t="shared" si="21"/>
        <v>3927.0028511999999</v>
      </c>
      <c r="M47" s="88">
        <f t="shared" si="22"/>
        <v>0</v>
      </c>
      <c r="N47" s="88">
        <f>O47*Содержание!D12</f>
        <v>3570.0025919999998</v>
      </c>
      <c r="O47" s="81">
        <v>53.88</v>
      </c>
      <c r="P47" s="50"/>
    </row>
    <row r="48" spans="1:17" ht="16.5" outlineLevel="1" thickBot="1" x14ac:dyDescent="0.3">
      <c r="A48" s="33" t="s">
        <v>277</v>
      </c>
      <c r="B48" s="34" t="s">
        <v>25</v>
      </c>
      <c r="C48" s="34" t="s">
        <v>279</v>
      </c>
      <c r="D48" s="34"/>
      <c r="E48" s="349" t="s">
        <v>76</v>
      </c>
      <c r="F48" s="34" t="s">
        <v>54</v>
      </c>
      <c r="G48" s="32">
        <f t="shared" si="6"/>
        <v>0</v>
      </c>
      <c r="H48" s="88">
        <f t="shared" si="17"/>
        <v>4650.4783207999999</v>
      </c>
      <c r="I48" s="88">
        <f t="shared" si="18"/>
        <v>0</v>
      </c>
      <c r="J48" s="88">
        <f t="shared" si="19"/>
        <v>4292.7492191999991</v>
      </c>
      <c r="K48" s="88">
        <f t="shared" si="20"/>
        <v>0</v>
      </c>
      <c r="L48" s="88">
        <f t="shared" si="21"/>
        <v>3935.0201176</v>
      </c>
      <c r="M48" s="88">
        <f t="shared" si="22"/>
        <v>0</v>
      </c>
      <c r="N48" s="88">
        <f>O48*Содержание!D12</f>
        <v>3577.2910159999997</v>
      </c>
      <c r="O48" s="81">
        <v>53.99</v>
      </c>
      <c r="P48" s="50"/>
    </row>
    <row r="49" spans="1:16" ht="16.5" outlineLevel="1" thickBot="1" x14ac:dyDescent="0.3">
      <c r="A49" s="74" t="s">
        <v>278</v>
      </c>
      <c r="B49" s="51" t="s">
        <v>25</v>
      </c>
      <c r="C49" s="51" t="s">
        <v>279</v>
      </c>
      <c r="D49" s="51"/>
      <c r="E49" s="418" t="s">
        <v>216</v>
      </c>
      <c r="F49" s="51" t="s">
        <v>54</v>
      </c>
      <c r="G49" s="32">
        <f t="shared" ref="G49:G50" si="23">H49*P49</f>
        <v>0</v>
      </c>
      <c r="H49" s="88">
        <f t="shared" si="17"/>
        <v>4650.4783207999999</v>
      </c>
      <c r="I49" s="88">
        <f t="shared" si="18"/>
        <v>0</v>
      </c>
      <c r="J49" s="88">
        <f t="shared" si="19"/>
        <v>4292.7492191999991</v>
      </c>
      <c r="K49" s="88">
        <f t="shared" si="20"/>
        <v>0</v>
      </c>
      <c r="L49" s="88">
        <f t="shared" si="21"/>
        <v>3935.0201176</v>
      </c>
      <c r="M49" s="88">
        <f t="shared" si="22"/>
        <v>0</v>
      </c>
      <c r="N49" s="88">
        <f>O49*Содержание!D12</f>
        <v>3577.2910159999997</v>
      </c>
      <c r="O49" s="81">
        <v>53.99</v>
      </c>
      <c r="P49" s="50"/>
    </row>
    <row r="50" spans="1:16" ht="30.75" outlineLevel="1" thickBot="1" x14ac:dyDescent="0.3">
      <c r="A50" s="273" t="s">
        <v>400</v>
      </c>
      <c r="B50" s="273" t="s">
        <v>362</v>
      </c>
      <c r="C50" s="273" t="s">
        <v>279</v>
      </c>
      <c r="D50" s="273"/>
      <c r="E50" s="346" t="s">
        <v>76</v>
      </c>
      <c r="F50" s="273" t="s">
        <v>396</v>
      </c>
      <c r="G50" s="75">
        <f t="shared" si="23"/>
        <v>0</v>
      </c>
      <c r="H50" s="87">
        <f t="shared" si="17"/>
        <v>4650.4783207999999</v>
      </c>
      <c r="I50" s="87">
        <f t="shared" si="18"/>
        <v>0</v>
      </c>
      <c r="J50" s="87">
        <f t="shared" si="19"/>
        <v>4292.7492191999991</v>
      </c>
      <c r="K50" s="87">
        <f t="shared" si="20"/>
        <v>0</v>
      </c>
      <c r="L50" s="87">
        <f t="shared" si="21"/>
        <v>3935.0201176</v>
      </c>
      <c r="M50" s="87">
        <f t="shared" si="22"/>
        <v>0</v>
      </c>
      <c r="N50" s="87">
        <f>O50*Содержание!D12</f>
        <v>3577.2910159999997</v>
      </c>
      <c r="O50" s="82">
        <v>53.99</v>
      </c>
      <c r="P50" s="30"/>
    </row>
    <row r="51" spans="1:16" ht="30.75" outlineLevel="1" thickBot="1" x14ac:dyDescent="0.3">
      <c r="A51" s="274" t="s">
        <v>79</v>
      </c>
      <c r="B51" s="29" t="s">
        <v>25</v>
      </c>
      <c r="C51" s="36" t="s">
        <v>279</v>
      </c>
      <c r="D51" s="36" t="s">
        <v>288</v>
      </c>
      <c r="E51" s="273" t="s">
        <v>15</v>
      </c>
      <c r="F51" s="36" t="s">
        <v>54</v>
      </c>
      <c r="G51" s="29">
        <f t="shared" si="6"/>
        <v>0</v>
      </c>
      <c r="H51" s="88">
        <f t="shared" si="17"/>
        <v>5540.2623743999993</v>
      </c>
      <c r="I51" s="88">
        <f t="shared" si="18"/>
        <v>0</v>
      </c>
      <c r="J51" s="88">
        <f t="shared" si="19"/>
        <v>5114.0883455999983</v>
      </c>
      <c r="K51" s="88">
        <f t="shared" si="20"/>
        <v>0</v>
      </c>
      <c r="L51" s="88">
        <f t="shared" si="21"/>
        <v>4687.9143167999991</v>
      </c>
      <c r="M51" s="88">
        <f t="shared" si="22"/>
        <v>0</v>
      </c>
      <c r="N51" s="88">
        <f>O51*Содержание!D12</f>
        <v>4261.7402879999991</v>
      </c>
      <c r="O51" s="81">
        <v>64.319999999999993</v>
      </c>
      <c r="P51" s="50"/>
    </row>
    <row r="52" spans="1:16" ht="30" customHeight="1" thickBot="1" x14ac:dyDescent="0.3">
      <c r="A52" s="366" t="s">
        <v>207</v>
      </c>
      <c r="B52" s="369"/>
      <c r="C52" s="369"/>
      <c r="D52" s="369"/>
      <c r="E52" s="419"/>
      <c r="F52" s="419"/>
      <c r="G52" s="369"/>
      <c r="H52" s="369"/>
      <c r="I52" s="369"/>
      <c r="J52" s="369"/>
      <c r="K52" s="369"/>
      <c r="L52" s="369"/>
      <c r="M52" s="369"/>
      <c r="N52" s="369"/>
      <c r="O52" s="369"/>
      <c r="P52" s="370"/>
    </row>
    <row r="53" spans="1:16" ht="16.5" outlineLevel="1" thickBot="1" x14ac:dyDescent="0.3">
      <c r="A53" s="33" t="s">
        <v>80</v>
      </c>
      <c r="B53" s="34" t="s">
        <v>25</v>
      </c>
      <c r="C53" s="34" t="s">
        <v>554</v>
      </c>
      <c r="D53" s="34"/>
      <c r="E53" s="34" t="s">
        <v>13</v>
      </c>
      <c r="F53" s="34" t="s">
        <v>54</v>
      </c>
      <c r="G53" s="32">
        <f t="shared" si="6"/>
        <v>0</v>
      </c>
      <c r="H53" s="88">
        <f t="shared" ref="H53:H73" si="24">N53*1.3</f>
        <v>5734.9295536</v>
      </c>
      <c r="I53" s="88">
        <f t="shared" ref="I53:I73" si="25">J53*P53</f>
        <v>0</v>
      </c>
      <c r="J53" s="88">
        <f t="shared" ref="J53:J73" si="26">N53*1.2</f>
        <v>5293.7811263999993</v>
      </c>
      <c r="K53" s="88">
        <f t="shared" ref="K53:K57" si="27">L53*P53</f>
        <v>0</v>
      </c>
      <c r="L53" s="88">
        <f t="shared" ref="L53:L73" si="28">N53*1.1</f>
        <v>4852.6326992000004</v>
      </c>
      <c r="M53" s="88">
        <f t="shared" ref="M53:M73" si="29">N53*P53</f>
        <v>0</v>
      </c>
      <c r="N53" s="88">
        <f>O53*Содержание!D12</f>
        <v>4411.4842719999997</v>
      </c>
      <c r="O53" s="81">
        <v>66.58</v>
      </c>
      <c r="P53" s="50"/>
    </row>
    <row r="54" spans="1:16" ht="16.5" outlineLevel="1" thickBot="1" x14ac:dyDescent="0.3">
      <c r="A54" s="33" t="s">
        <v>81</v>
      </c>
      <c r="B54" s="34" t="s">
        <v>25</v>
      </c>
      <c r="C54" s="34" t="s">
        <v>554</v>
      </c>
      <c r="D54" s="34"/>
      <c r="E54" s="34" t="s">
        <v>14</v>
      </c>
      <c r="F54" s="34" t="s">
        <v>54</v>
      </c>
      <c r="G54" s="32">
        <f t="shared" si="6"/>
        <v>0</v>
      </c>
      <c r="H54" s="88">
        <f t="shared" si="24"/>
        <v>5734.9295536</v>
      </c>
      <c r="I54" s="88">
        <f t="shared" si="25"/>
        <v>0</v>
      </c>
      <c r="J54" s="88">
        <f t="shared" si="26"/>
        <v>5293.7811263999993</v>
      </c>
      <c r="K54" s="88">
        <f t="shared" si="27"/>
        <v>0</v>
      </c>
      <c r="L54" s="88">
        <f t="shared" si="28"/>
        <v>4852.6326992000004</v>
      </c>
      <c r="M54" s="88">
        <f t="shared" si="29"/>
        <v>0</v>
      </c>
      <c r="N54" s="88">
        <f>O54*Содержание!D12</f>
        <v>4411.4842719999997</v>
      </c>
      <c r="O54" s="81">
        <v>66.58</v>
      </c>
      <c r="P54" s="50"/>
    </row>
    <row r="55" spans="1:16" ht="16.5" outlineLevel="1" thickBot="1" x14ac:dyDescent="0.3">
      <c r="A55" s="33" t="s">
        <v>82</v>
      </c>
      <c r="B55" s="34" t="s">
        <v>25</v>
      </c>
      <c r="C55" s="34" t="s">
        <v>554</v>
      </c>
      <c r="D55" s="34"/>
      <c r="E55" s="349" t="s">
        <v>58</v>
      </c>
      <c r="F55" s="34" t="s">
        <v>54</v>
      </c>
      <c r="G55" s="32">
        <f t="shared" si="6"/>
        <v>0</v>
      </c>
      <c r="H55" s="88">
        <f t="shared" si="24"/>
        <v>5860.6879968000003</v>
      </c>
      <c r="I55" s="88">
        <f t="shared" si="25"/>
        <v>0</v>
      </c>
      <c r="J55" s="88">
        <f t="shared" si="26"/>
        <v>5409.8658432000002</v>
      </c>
      <c r="K55" s="88">
        <f t="shared" si="27"/>
        <v>0</v>
      </c>
      <c r="L55" s="88">
        <f t="shared" si="28"/>
        <v>4959.0436896000001</v>
      </c>
      <c r="M55" s="88">
        <f t="shared" si="29"/>
        <v>0</v>
      </c>
      <c r="N55" s="88">
        <f>O55*Содержание!D12</f>
        <v>4508.221536</v>
      </c>
      <c r="O55" s="81">
        <v>68.040000000000006</v>
      </c>
      <c r="P55" s="50"/>
    </row>
    <row r="56" spans="1:16" ht="16.5" outlineLevel="1" thickBot="1" x14ac:dyDescent="0.3">
      <c r="A56" s="33" t="s">
        <v>286</v>
      </c>
      <c r="B56" s="34" t="s">
        <v>25</v>
      </c>
      <c r="C56" s="34" t="s">
        <v>554</v>
      </c>
      <c r="D56" s="34"/>
      <c r="E56" s="349" t="s">
        <v>287</v>
      </c>
      <c r="F56" s="34" t="s">
        <v>54</v>
      </c>
      <c r="G56" s="32"/>
      <c r="H56" s="88">
        <f t="shared" si="24"/>
        <v>5860.6879968000003</v>
      </c>
      <c r="I56" s="88">
        <f t="shared" si="25"/>
        <v>0</v>
      </c>
      <c r="J56" s="88">
        <f t="shared" si="26"/>
        <v>5409.8658432000002</v>
      </c>
      <c r="K56" s="88">
        <f t="shared" si="27"/>
        <v>0</v>
      </c>
      <c r="L56" s="88">
        <f t="shared" si="28"/>
        <v>4959.0436896000001</v>
      </c>
      <c r="M56" s="88">
        <f t="shared" si="29"/>
        <v>0</v>
      </c>
      <c r="N56" s="88">
        <f>O56*Содержание!D12</f>
        <v>4508.221536</v>
      </c>
      <c r="O56" s="81">
        <v>68.040000000000006</v>
      </c>
      <c r="P56" s="50"/>
    </row>
    <row r="57" spans="1:16" ht="16.5" outlineLevel="1" thickBot="1" x14ac:dyDescent="0.3">
      <c r="A57" s="33" t="s">
        <v>190</v>
      </c>
      <c r="B57" s="34" t="s">
        <v>25</v>
      </c>
      <c r="C57" s="34" t="s">
        <v>554</v>
      </c>
      <c r="D57" s="34"/>
      <c r="E57" s="298" t="s">
        <v>76</v>
      </c>
      <c r="F57" s="34" t="s">
        <v>54</v>
      </c>
      <c r="G57" s="32">
        <f t="shared" si="6"/>
        <v>0</v>
      </c>
      <c r="H57" s="88">
        <f t="shared" si="24"/>
        <v>5777.1361543999992</v>
      </c>
      <c r="I57" s="88">
        <f t="shared" si="25"/>
        <v>0</v>
      </c>
      <c r="J57" s="88">
        <f t="shared" si="26"/>
        <v>5332.7410655999993</v>
      </c>
      <c r="K57" s="88">
        <f t="shared" si="27"/>
        <v>0</v>
      </c>
      <c r="L57" s="88">
        <f t="shared" si="28"/>
        <v>4888.3459767999993</v>
      </c>
      <c r="M57" s="88">
        <f t="shared" si="29"/>
        <v>0</v>
      </c>
      <c r="N57" s="88">
        <f>O57*Содержание!D12</f>
        <v>4443.9508879999994</v>
      </c>
      <c r="O57" s="81">
        <v>67.069999999999993</v>
      </c>
      <c r="P57" s="50"/>
    </row>
    <row r="58" spans="1:16" ht="15.75" outlineLevel="1" x14ac:dyDescent="0.25">
      <c r="A58" s="33" t="s">
        <v>83</v>
      </c>
      <c r="B58" s="34" t="s">
        <v>25</v>
      </c>
      <c r="C58" s="34" t="s">
        <v>554</v>
      </c>
      <c r="D58" s="34"/>
      <c r="E58" s="34" t="s">
        <v>16</v>
      </c>
      <c r="F58" s="34" t="s">
        <v>54</v>
      </c>
      <c r="G58" s="26">
        <f t="shared" si="6"/>
        <v>0</v>
      </c>
      <c r="H58" s="88">
        <f t="shared" si="24"/>
        <v>5826.2336287999997</v>
      </c>
      <c r="I58" s="88">
        <f t="shared" si="25"/>
        <v>0</v>
      </c>
      <c r="J58" s="88">
        <f t="shared" si="26"/>
        <v>5378.0618111999993</v>
      </c>
      <c r="K58" s="88">
        <f t="shared" ref="K58:K73" si="30">L58*P58</f>
        <v>0</v>
      </c>
      <c r="L58" s="88">
        <f t="shared" si="28"/>
        <v>4929.8899935999998</v>
      </c>
      <c r="M58" s="88">
        <f t="shared" si="29"/>
        <v>0</v>
      </c>
      <c r="N58" s="88">
        <f>O58*Содержание!D12</f>
        <v>4481.7181759999994</v>
      </c>
      <c r="O58" s="81">
        <v>67.64</v>
      </c>
      <c r="P58" s="50"/>
    </row>
    <row r="59" spans="1:16" ht="45" outlineLevel="1" x14ac:dyDescent="0.25">
      <c r="A59" s="291" t="s">
        <v>84</v>
      </c>
      <c r="B59" s="251" t="s">
        <v>25</v>
      </c>
      <c r="C59" s="251" t="s">
        <v>554</v>
      </c>
      <c r="D59" s="251"/>
      <c r="E59" s="251" t="s">
        <v>75</v>
      </c>
      <c r="F59" s="251" t="s">
        <v>54</v>
      </c>
      <c r="G59" s="272">
        <f t="shared" si="6"/>
        <v>0</v>
      </c>
      <c r="H59" s="88">
        <f t="shared" si="24"/>
        <v>5826.2336287999997</v>
      </c>
      <c r="I59" s="88">
        <f t="shared" si="25"/>
        <v>0</v>
      </c>
      <c r="J59" s="88">
        <f t="shared" si="26"/>
        <v>5378.0618111999993</v>
      </c>
      <c r="K59" s="88">
        <f t="shared" si="30"/>
        <v>0</v>
      </c>
      <c r="L59" s="88">
        <f t="shared" si="28"/>
        <v>4929.8899935999998</v>
      </c>
      <c r="M59" s="88">
        <f t="shared" si="29"/>
        <v>0</v>
      </c>
      <c r="N59" s="88">
        <f>O59*Содержание!D12</f>
        <v>4481.7181759999994</v>
      </c>
      <c r="O59" s="81">
        <v>67.64</v>
      </c>
      <c r="P59" s="50"/>
    </row>
    <row r="60" spans="1:16" ht="30" outlineLevel="1" x14ac:dyDescent="0.25">
      <c r="A60" s="327" t="s">
        <v>426</v>
      </c>
      <c r="B60" s="298" t="s">
        <v>362</v>
      </c>
      <c r="C60" s="298" t="s">
        <v>554</v>
      </c>
      <c r="D60" s="298"/>
      <c r="E60" s="298" t="s">
        <v>76</v>
      </c>
      <c r="F60" s="298" t="s">
        <v>363</v>
      </c>
      <c r="G60" s="272">
        <f t="shared" si="6"/>
        <v>0</v>
      </c>
      <c r="H60" s="88">
        <f t="shared" ref="H60" si="31">N60*1.3</f>
        <v>5777.1361543999992</v>
      </c>
      <c r="I60" s="88">
        <f t="shared" ref="I60" si="32">J60*P60</f>
        <v>0</v>
      </c>
      <c r="J60" s="88">
        <f t="shared" ref="J60" si="33">N60*1.2</f>
        <v>5332.7410655999993</v>
      </c>
      <c r="K60" s="88">
        <f t="shared" ref="K60" si="34">L60*P60</f>
        <v>0</v>
      </c>
      <c r="L60" s="88">
        <f t="shared" ref="L60" si="35">N60*1.1</f>
        <v>4888.3459767999993</v>
      </c>
      <c r="M60" s="88">
        <f t="shared" ref="M60" si="36">N60*P60</f>
        <v>0</v>
      </c>
      <c r="N60" s="88">
        <f>O60*Содержание!D12</f>
        <v>4443.9508879999994</v>
      </c>
      <c r="O60" s="81">
        <v>67.069999999999993</v>
      </c>
      <c r="P60" s="50"/>
    </row>
    <row r="61" spans="1:16" ht="30" outlineLevel="1" x14ac:dyDescent="0.25">
      <c r="A61" s="268" t="s">
        <v>423</v>
      </c>
      <c r="B61" s="272" t="s">
        <v>362</v>
      </c>
      <c r="C61" s="272" t="s">
        <v>554</v>
      </c>
      <c r="D61" s="272"/>
      <c r="E61" s="272" t="s">
        <v>76</v>
      </c>
      <c r="F61" s="272" t="s">
        <v>396</v>
      </c>
      <c r="G61" s="272">
        <f t="shared" si="6"/>
        <v>0</v>
      </c>
      <c r="H61" s="88">
        <f t="shared" si="24"/>
        <v>6617.8227335999991</v>
      </c>
      <c r="I61" s="88">
        <f t="shared" si="25"/>
        <v>0</v>
      </c>
      <c r="J61" s="88">
        <f t="shared" si="26"/>
        <v>6108.7594463999985</v>
      </c>
      <c r="K61" s="88">
        <f t="shared" si="30"/>
        <v>0</v>
      </c>
      <c r="L61" s="88">
        <f t="shared" si="28"/>
        <v>5599.6961591999998</v>
      </c>
      <c r="M61" s="88">
        <f t="shared" si="29"/>
        <v>0</v>
      </c>
      <c r="N61" s="88">
        <f>O61*Содержание!D12</f>
        <v>5090.6328719999992</v>
      </c>
      <c r="O61" s="81">
        <v>76.83</v>
      </c>
      <c r="P61" s="50"/>
    </row>
    <row r="62" spans="1:16" ht="30" outlineLevel="1" x14ac:dyDescent="0.25">
      <c r="A62" s="327" t="s">
        <v>424</v>
      </c>
      <c r="B62" s="298" t="s">
        <v>362</v>
      </c>
      <c r="C62" s="298" t="s">
        <v>554</v>
      </c>
      <c r="D62" s="298"/>
      <c r="E62" s="298" t="s">
        <v>14</v>
      </c>
      <c r="F62" s="298" t="s">
        <v>363</v>
      </c>
      <c r="G62" s="266">
        <f t="shared" si="6"/>
        <v>0</v>
      </c>
      <c r="H62" s="88">
        <f t="shared" si="24"/>
        <v>5734.9295536</v>
      </c>
      <c r="I62" s="88">
        <f t="shared" si="25"/>
        <v>0</v>
      </c>
      <c r="J62" s="88">
        <f t="shared" si="26"/>
        <v>5293.7811263999993</v>
      </c>
      <c r="K62" s="88">
        <f t="shared" si="30"/>
        <v>0</v>
      </c>
      <c r="L62" s="88">
        <f t="shared" si="28"/>
        <v>4852.6326992000004</v>
      </c>
      <c r="M62" s="88">
        <f t="shared" si="29"/>
        <v>0</v>
      </c>
      <c r="N62" s="88">
        <f>O62*Содержание!D12</f>
        <v>4411.4842719999997</v>
      </c>
      <c r="O62" s="81">
        <v>66.58</v>
      </c>
      <c r="P62" s="50"/>
    </row>
    <row r="63" spans="1:16" ht="30" outlineLevel="1" x14ac:dyDescent="0.25">
      <c r="A63" s="327" t="s">
        <v>425</v>
      </c>
      <c r="B63" s="298" t="s">
        <v>362</v>
      </c>
      <c r="C63" s="298" t="s">
        <v>554</v>
      </c>
      <c r="D63" s="298"/>
      <c r="E63" s="298" t="s">
        <v>428</v>
      </c>
      <c r="F63" s="298" t="s">
        <v>363</v>
      </c>
      <c r="G63" s="272">
        <f t="shared" ref="G63:G65" si="37">H63*P63</f>
        <v>0</v>
      </c>
      <c r="H63" s="88">
        <f t="shared" si="24"/>
        <v>5860.6879968000003</v>
      </c>
      <c r="I63" s="88">
        <f t="shared" si="25"/>
        <v>0</v>
      </c>
      <c r="J63" s="88">
        <f t="shared" si="26"/>
        <v>5409.8658432000002</v>
      </c>
      <c r="K63" s="88">
        <f t="shared" si="30"/>
        <v>0</v>
      </c>
      <c r="L63" s="88">
        <f t="shared" si="28"/>
        <v>4959.0436896000001</v>
      </c>
      <c r="M63" s="88">
        <f t="shared" si="29"/>
        <v>0</v>
      </c>
      <c r="N63" s="88">
        <f>O63*Содержание!D12</f>
        <v>4508.221536</v>
      </c>
      <c r="O63" s="81">
        <v>68.040000000000006</v>
      </c>
      <c r="P63" s="50"/>
    </row>
    <row r="64" spans="1:16" ht="30" outlineLevel="1" x14ac:dyDescent="0.25">
      <c r="A64" s="327" t="s">
        <v>422</v>
      </c>
      <c r="B64" s="298" t="s">
        <v>362</v>
      </c>
      <c r="C64" s="298" t="s">
        <v>554</v>
      </c>
      <c r="D64" s="298"/>
      <c r="E64" s="298" t="s">
        <v>16</v>
      </c>
      <c r="F64" s="298" t="s">
        <v>363</v>
      </c>
      <c r="G64" s="272">
        <f t="shared" si="37"/>
        <v>0</v>
      </c>
      <c r="H64" s="88">
        <f t="shared" si="24"/>
        <v>5826.2336287999997</v>
      </c>
      <c r="I64" s="88">
        <f t="shared" si="25"/>
        <v>0</v>
      </c>
      <c r="J64" s="88">
        <f t="shared" si="26"/>
        <v>5378.0618111999993</v>
      </c>
      <c r="K64" s="88">
        <f t="shared" si="30"/>
        <v>0</v>
      </c>
      <c r="L64" s="88">
        <f t="shared" si="28"/>
        <v>4929.8899935999998</v>
      </c>
      <c r="M64" s="88">
        <f t="shared" si="29"/>
        <v>0</v>
      </c>
      <c r="N64" s="88">
        <f>O64*Содержание!D12</f>
        <v>4481.7181759999994</v>
      </c>
      <c r="O64" s="81">
        <v>67.64</v>
      </c>
      <c r="P64" s="50"/>
    </row>
    <row r="65" spans="1:16" ht="45.75" outlineLevel="1" thickBot="1" x14ac:dyDescent="0.3">
      <c r="A65" s="273" t="s">
        <v>427</v>
      </c>
      <c r="B65" s="273" t="s">
        <v>362</v>
      </c>
      <c r="C65" s="273" t="s">
        <v>554</v>
      </c>
      <c r="D65" s="273"/>
      <c r="E65" s="273" t="s">
        <v>75</v>
      </c>
      <c r="F65" s="273" t="s">
        <v>363</v>
      </c>
      <c r="G65" s="273">
        <f t="shared" si="37"/>
        <v>0</v>
      </c>
      <c r="H65" s="87">
        <f t="shared" si="24"/>
        <v>5826.2336287999997</v>
      </c>
      <c r="I65" s="87">
        <f t="shared" si="25"/>
        <v>0</v>
      </c>
      <c r="J65" s="87">
        <f t="shared" si="26"/>
        <v>5378.0618111999993</v>
      </c>
      <c r="K65" s="87">
        <f t="shared" si="30"/>
        <v>0</v>
      </c>
      <c r="L65" s="87">
        <f t="shared" si="28"/>
        <v>4929.8899935999998</v>
      </c>
      <c r="M65" s="87">
        <f t="shared" si="29"/>
        <v>0</v>
      </c>
      <c r="N65" s="87">
        <f>O65*Содержание!D12</f>
        <v>4481.7181759999994</v>
      </c>
      <c r="O65" s="82">
        <v>67.64</v>
      </c>
      <c r="P65" s="30"/>
    </row>
    <row r="66" spans="1:16" ht="45.75" customHeight="1" outlineLevel="1" thickBot="1" x14ac:dyDescent="0.3">
      <c r="A66" s="99" t="s">
        <v>89</v>
      </c>
      <c r="B66" s="49" t="s">
        <v>25</v>
      </c>
      <c r="C66" s="49" t="s">
        <v>554</v>
      </c>
      <c r="D66" s="49" t="s">
        <v>184</v>
      </c>
      <c r="E66" s="347" t="s">
        <v>14</v>
      </c>
      <c r="F66" s="49" t="s">
        <v>54</v>
      </c>
      <c r="G66" s="49">
        <f t="shared" si="6"/>
        <v>0</v>
      </c>
      <c r="H66" s="88">
        <f t="shared" si="24"/>
        <v>6825.4103007999993</v>
      </c>
      <c r="I66" s="88">
        <f t="shared" si="25"/>
        <v>0</v>
      </c>
      <c r="J66" s="88">
        <f t="shared" si="26"/>
        <v>6300.3787391999986</v>
      </c>
      <c r="K66" s="88">
        <f t="shared" si="30"/>
        <v>0</v>
      </c>
      <c r="L66" s="88">
        <f t="shared" si="28"/>
        <v>5775.3471775999997</v>
      </c>
      <c r="M66" s="88">
        <f t="shared" si="29"/>
        <v>0</v>
      </c>
      <c r="N66" s="88">
        <f>O66*Содержание!D12</f>
        <v>5250.315615999999</v>
      </c>
      <c r="O66" s="81">
        <v>79.239999999999995</v>
      </c>
      <c r="P66" s="50"/>
    </row>
    <row r="67" spans="1:16" ht="47.25" customHeight="1" outlineLevel="1" thickBot="1" x14ac:dyDescent="0.3">
      <c r="A67" s="33" t="s">
        <v>88</v>
      </c>
      <c r="B67" s="34" t="s">
        <v>25</v>
      </c>
      <c r="C67" s="34" t="s">
        <v>554</v>
      </c>
      <c r="D67" s="49" t="s">
        <v>184</v>
      </c>
      <c r="E67" s="348" t="s">
        <v>78</v>
      </c>
      <c r="F67" s="34" t="s">
        <v>54</v>
      </c>
      <c r="G67" s="32">
        <f t="shared" si="6"/>
        <v>0</v>
      </c>
      <c r="H67" s="88">
        <f t="shared" si="24"/>
        <v>6825.4103007999993</v>
      </c>
      <c r="I67" s="88">
        <f t="shared" si="25"/>
        <v>0</v>
      </c>
      <c r="J67" s="88">
        <f t="shared" si="26"/>
        <v>6300.3787391999986</v>
      </c>
      <c r="K67" s="88">
        <f t="shared" si="30"/>
        <v>0</v>
      </c>
      <c r="L67" s="88">
        <f t="shared" si="28"/>
        <v>5775.3471775999997</v>
      </c>
      <c r="M67" s="88">
        <f t="shared" si="29"/>
        <v>0</v>
      </c>
      <c r="N67" s="88">
        <f>O67*Содержание!D12</f>
        <v>5250.315615999999</v>
      </c>
      <c r="O67" s="81">
        <v>79.239999999999995</v>
      </c>
      <c r="P67" s="50"/>
    </row>
    <row r="68" spans="1:16" ht="48.75" customHeight="1" outlineLevel="1" thickBot="1" x14ac:dyDescent="0.3">
      <c r="A68" s="33" t="s">
        <v>87</v>
      </c>
      <c r="B68" s="34" t="s">
        <v>25</v>
      </c>
      <c r="C68" s="34" t="s">
        <v>554</v>
      </c>
      <c r="D68" s="49" t="s">
        <v>184</v>
      </c>
      <c r="E68" s="349" t="s">
        <v>76</v>
      </c>
      <c r="F68" s="34" t="s">
        <v>54</v>
      </c>
      <c r="G68" s="32">
        <f t="shared" si="6"/>
        <v>0</v>
      </c>
      <c r="H68" s="88">
        <f t="shared" si="24"/>
        <v>6876.2304935999991</v>
      </c>
      <c r="I68" s="88">
        <f t="shared" si="25"/>
        <v>0</v>
      </c>
      <c r="J68" s="88">
        <f t="shared" si="26"/>
        <v>6347.2896863999986</v>
      </c>
      <c r="K68" s="88">
        <f t="shared" si="30"/>
        <v>0</v>
      </c>
      <c r="L68" s="88">
        <f t="shared" si="28"/>
        <v>5818.3488791999998</v>
      </c>
      <c r="M68" s="88">
        <f t="shared" si="29"/>
        <v>0</v>
      </c>
      <c r="N68" s="88">
        <f>O68*Содержание!D12</f>
        <v>5289.4080719999993</v>
      </c>
      <c r="O68" s="81">
        <v>79.83</v>
      </c>
      <c r="P68" s="50"/>
    </row>
    <row r="69" spans="1:16" ht="45.75" outlineLevel="1" thickBot="1" x14ac:dyDescent="0.3">
      <c r="A69" s="74" t="s">
        <v>90</v>
      </c>
      <c r="B69" s="34" t="s">
        <v>25</v>
      </c>
      <c r="C69" s="34" t="s">
        <v>554</v>
      </c>
      <c r="D69" s="49" t="s">
        <v>184</v>
      </c>
      <c r="E69" s="415" t="s">
        <v>69</v>
      </c>
      <c r="F69" s="34" t="s">
        <v>54</v>
      </c>
      <c r="G69" s="32">
        <f t="shared" si="6"/>
        <v>0</v>
      </c>
      <c r="H69" s="88">
        <f t="shared" si="24"/>
        <v>6910.6848615999997</v>
      </c>
      <c r="I69" s="88">
        <f t="shared" si="25"/>
        <v>0</v>
      </c>
      <c r="J69" s="88">
        <f t="shared" si="26"/>
        <v>6379.0937183999995</v>
      </c>
      <c r="K69" s="88">
        <f t="shared" si="30"/>
        <v>0</v>
      </c>
      <c r="L69" s="88">
        <f t="shared" si="28"/>
        <v>5847.5025752000001</v>
      </c>
      <c r="M69" s="88">
        <f t="shared" si="29"/>
        <v>0</v>
      </c>
      <c r="N69" s="88">
        <f>O69*Содержание!D12</f>
        <v>5315.9114319999999</v>
      </c>
      <c r="O69" s="81">
        <v>80.23</v>
      </c>
      <c r="P69" s="50"/>
    </row>
    <row r="70" spans="1:16" ht="48" customHeight="1" outlineLevel="1" x14ac:dyDescent="0.25">
      <c r="A70" s="74" t="s">
        <v>91</v>
      </c>
      <c r="B70" s="51" t="s">
        <v>25</v>
      </c>
      <c r="C70" s="51" t="s">
        <v>554</v>
      </c>
      <c r="D70" s="246" t="s">
        <v>432</v>
      </c>
      <c r="E70" s="415" t="s">
        <v>92</v>
      </c>
      <c r="F70" s="51" t="s">
        <v>54</v>
      </c>
      <c r="G70" s="26">
        <f t="shared" si="6"/>
        <v>0</v>
      </c>
      <c r="H70" s="88">
        <f t="shared" si="24"/>
        <v>7953.7908527999998</v>
      </c>
      <c r="I70" s="88">
        <f t="shared" si="25"/>
        <v>0</v>
      </c>
      <c r="J70" s="88">
        <f t="shared" si="26"/>
        <v>7341.9607871999988</v>
      </c>
      <c r="K70" s="88">
        <f t="shared" si="30"/>
        <v>0</v>
      </c>
      <c r="L70" s="88">
        <f t="shared" si="28"/>
        <v>6730.1307215999996</v>
      </c>
      <c r="M70" s="88">
        <f t="shared" si="29"/>
        <v>0</v>
      </c>
      <c r="N70" s="88">
        <f>O70*Содержание!D12</f>
        <v>6118.3006559999994</v>
      </c>
      <c r="O70" s="81">
        <v>92.34</v>
      </c>
      <c r="P70" s="50"/>
    </row>
    <row r="71" spans="1:16" ht="48" customHeight="1" outlineLevel="1" x14ac:dyDescent="0.25">
      <c r="A71" s="268" t="s">
        <v>429</v>
      </c>
      <c r="B71" s="272" t="s">
        <v>362</v>
      </c>
      <c r="C71" s="272" t="s">
        <v>554</v>
      </c>
      <c r="D71" s="272" t="s">
        <v>433</v>
      </c>
      <c r="E71" s="350" t="s">
        <v>434</v>
      </c>
      <c r="F71" s="272" t="s">
        <v>363</v>
      </c>
      <c r="G71" s="272">
        <f t="shared" si="6"/>
        <v>0</v>
      </c>
      <c r="H71" s="88">
        <f t="shared" si="24"/>
        <v>6876.2304935999991</v>
      </c>
      <c r="I71" s="88">
        <f t="shared" si="25"/>
        <v>0</v>
      </c>
      <c r="J71" s="88">
        <f t="shared" si="26"/>
        <v>6347.2896863999986</v>
      </c>
      <c r="K71" s="88">
        <f t="shared" si="30"/>
        <v>0</v>
      </c>
      <c r="L71" s="88">
        <f t="shared" si="28"/>
        <v>5818.3488791999998</v>
      </c>
      <c r="M71" s="88">
        <f t="shared" si="29"/>
        <v>0</v>
      </c>
      <c r="N71" s="88">
        <f>O71*Содержание!D12</f>
        <v>5289.4080719999993</v>
      </c>
      <c r="O71" s="81">
        <v>79.83</v>
      </c>
      <c r="P71" s="50"/>
    </row>
    <row r="72" spans="1:16" ht="45" outlineLevel="1" x14ac:dyDescent="0.25">
      <c r="A72" s="327" t="s">
        <v>430</v>
      </c>
      <c r="B72" s="298" t="s">
        <v>362</v>
      </c>
      <c r="C72" s="298" t="s">
        <v>554</v>
      </c>
      <c r="D72" s="272" t="s">
        <v>435</v>
      </c>
      <c r="E72" s="414" t="s">
        <v>78</v>
      </c>
      <c r="F72" s="298" t="s">
        <v>363</v>
      </c>
      <c r="G72" s="272">
        <f t="shared" si="6"/>
        <v>0</v>
      </c>
      <c r="H72" s="88">
        <f t="shared" si="24"/>
        <v>6840.9147664000002</v>
      </c>
      <c r="I72" s="88">
        <f t="shared" si="25"/>
        <v>0</v>
      </c>
      <c r="J72" s="88">
        <f t="shared" si="26"/>
        <v>6314.6905535999995</v>
      </c>
      <c r="K72" s="88">
        <f t="shared" si="30"/>
        <v>0</v>
      </c>
      <c r="L72" s="88">
        <f t="shared" si="28"/>
        <v>5788.4663408000006</v>
      </c>
      <c r="M72" s="88">
        <f t="shared" si="29"/>
        <v>0</v>
      </c>
      <c r="N72" s="88">
        <f>O72*Содержание!D12</f>
        <v>5262.2421279999999</v>
      </c>
      <c r="O72" s="81">
        <v>79.42</v>
      </c>
      <c r="P72" s="50"/>
    </row>
    <row r="73" spans="1:16" ht="45.75" outlineLevel="1" thickBot="1" x14ac:dyDescent="0.3">
      <c r="A73" s="273" t="s">
        <v>431</v>
      </c>
      <c r="B73" s="273" t="s">
        <v>362</v>
      </c>
      <c r="C73" s="273" t="s">
        <v>554</v>
      </c>
      <c r="D73" s="273" t="s">
        <v>435</v>
      </c>
      <c r="E73" s="416" t="s">
        <v>69</v>
      </c>
      <c r="F73" s="273" t="s">
        <v>363</v>
      </c>
      <c r="G73" s="273">
        <f t="shared" si="6"/>
        <v>0</v>
      </c>
      <c r="H73" s="88">
        <f t="shared" si="24"/>
        <v>6910.6848615999997</v>
      </c>
      <c r="I73" s="88">
        <f t="shared" si="25"/>
        <v>0</v>
      </c>
      <c r="J73" s="88">
        <f t="shared" si="26"/>
        <v>6379.0937183999995</v>
      </c>
      <c r="K73" s="88">
        <f t="shared" si="30"/>
        <v>0</v>
      </c>
      <c r="L73" s="88">
        <f t="shared" si="28"/>
        <v>5847.5025752000001</v>
      </c>
      <c r="M73" s="88">
        <f t="shared" si="29"/>
        <v>0</v>
      </c>
      <c r="N73" s="88">
        <f>O73*Содержание!D12</f>
        <v>5315.9114319999999</v>
      </c>
      <c r="O73" s="81">
        <v>80.23</v>
      </c>
      <c r="P73" s="50"/>
    </row>
    <row r="74" spans="1:16" ht="30" customHeight="1" thickBot="1" x14ac:dyDescent="0.3">
      <c r="A74" s="366" t="s">
        <v>292</v>
      </c>
      <c r="B74" s="270"/>
      <c r="C74" s="270"/>
      <c r="D74" s="270"/>
      <c r="E74" s="417"/>
      <c r="F74" s="417"/>
      <c r="G74" s="270"/>
      <c r="H74" s="270"/>
      <c r="I74" s="270"/>
      <c r="J74" s="270"/>
      <c r="K74" s="270"/>
      <c r="L74" s="270"/>
      <c r="M74" s="270"/>
      <c r="N74" s="270"/>
      <c r="O74" s="270"/>
      <c r="P74" s="271"/>
    </row>
    <row r="75" spans="1:16" ht="15.75" outlineLevel="1" x14ac:dyDescent="0.25">
      <c r="A75" s="33" t="s">
        <v>93</v>
      </c>
      <c r="B75" s="34" t="s">
        <v>25</v>
      </c>
      <c r="C75" s="34" t="s">
        <v>554</v>
      </c>
      <c r="D75" s="34"/>
      <c r="E75" s="34" t="s">
        <v>16</v>
      </c>
      <c r="F75" s="34" t="s">
        <v>54</v>
      </c>
      <c r="G75" s="32">
        <f t="shared" si="6"/>
        <v>0</v>
      </c>
      <c r="H75" s="88">
        <f t="shared" ref="H75:H82" si="38">N75*1.3</f>
        <v>5808.145085600001</v>
      </c>
      <c r="I75" s="88">
        <f t="shared" ref="I75:I82" si="39">J75*P75</f>
        <v>0</v>
      </c>
      <c r="J75" s="88">
        <f t="shared" ref="J75:J82" si="40">N75*1.2</f>
        <v>5361.3646944000002</v>
      </c>
      <c r="K75" s="88">
        <f t="shared" ref="K75:K82" si="41">L75*P75</f>
        <v>0</v>
      </c>
      <c r="L75" s="88">
        <f t="shared" ref="L75:L82" si="42">N75*1.1</f>
        <v>4914.5843032000012</v>
      </c>
      <c r="M75" s="88">
        <f t="shared" ref="M75:M82" si="43">N75*P75</f>
        <v>0</v>
      </c>
      <c r="N75" s="88">
        <f>O75*Содержание!D12</f>
        <v>4467.8039120000003</v>
      </c>
      <c r="O75" s="81">
        <v>67.430000000000007</v>
      </c>
      <c r="P75" s="50"/>
    </row>
    <row r="76" spans="1:16" ht="15.75" outlineLevel="1" x14ac:dyDescent="0.25">
      <c r="A76" s="33" t="s">
        <v>299</v>
      </c>
      <c r="B76" s="34" t="s">
        <v>25</v>
      </c>
      <c r="C76" s="34" t="s">
        <v>554</v>
      </c>
      <c r="D76" s="34"/>
      <c r="E76" s="34" t="s">
        <v>76</v>
      </c>
      <c r="F76" s="34" t="s">
        <v>54</v>
      </c>
      <c r="G76" s="272">
        <f t="shared" ref="G76:G77" si="44">H76*P76</f>
        <v>0</v>
      </c>
      <c r="H76" s="88">
        <f t="shared" si="38"/>
        <v>5702.1979039999997</v>
      </c>
      <c r="I76" s="88">
        <f t="shared" si="39"/>
        <v>0</v>
      </c>
      <c r="J76" s="88">
        <f t="shared" si="40"/>
        <v>5263.5672959999993</v>
      </c>
      <c r="K76" s="88">
        <f t="shared" si="41"/>
        <v>0</v>
      </c>
      <c r="L76" s="88">
        <f t="shared" si="42"/>
        <v>4824.9366879999998</v>
      </c>
      <c r="M76" s="88">
        <f t="shared" si="43"/>
        <v>0</v>
      </c>
      <c r="N76" s="88">
        <f>O76*Содержание!D12</f>
        <v>4386.3060799999994</v>
      </c>
      <c r="O76" s="81">
        <v>66.2</v>
      </c>
      <c r="P76" s="50"/>
    </row>
    <row r="77" spans="1:16" ht="16.5" outlineLevel="1" thickBot="1" x14ac:dyDescent="0.3">
      <c r="A77" s="33" t="s">
        <v>300</v>
      </c>
      <c r="B77" s="34" t="s">
        <v>25</v>
      </c>
      <c r="C77" s="34" t="s">
        <v>554</v>
      </c>
      <c r="D77" s="34"/>
      <c r="E77" s="34" t="s">
        <v>287</v>
      </c>
      <c r="F77" s="34" t="s">
        <v>54</v>
      </c>
      <c r="G77" s="272">
        <f t="shared" si="44"/>
        <v>0</v>
      </c>
      <c r="H77" s="88">
        <f t="shared" si="38"/>
        <v>5593.6666447999996</v>
      </c>
      <c r="I77" s="88">
        <f t="shared" si="39"/>
        <v>0</v>
      </c>
      <c r="J77" s="88">
        <f t="shared" si="40"/>
        <v>5163.3845951999992</v>
      </c>
      <c r="K77" s="88">
        <f t="shared" si="41"/>
        <v>0</v>
      </c>
      <c r="L77" s="88">
        <f t="shared" si="42"/>
        <v>4733.1025455999998</v>
      </c>
      <c r="M77" s="88">
        <f t="shared" si="43"/>
        <v>0</v>
      </c>
      <c r="N77" s="88">
        <f>O77*Содержание!D12</f>
        <v>4302.8204959999994</v>
      </c>
      <c r="O77" s="81">
        <v>64.94</v>
      </c>
      <c r="P77" s="50"/>
    </row>
    <row r="78" spans="1:16" ht="15.75" outlineLevel="1" x14ac:dyDescent="0.25">
      <c r="A78" s="33" t="s">
        <v>301</v>
      </c>
      <c r="B78" s="34" t="s">
        <v>25</v>
      </c>
      <c r="C78" s="34" t="s">
        <v>554</v>
      </c>
      <c r="D78" s="34"/>
      <c r="E78" s="34" t="s">
        <v>14</v>
      </c>
      <c r="F78" s="34" t="s">
        <v>54</v>
      </c>
      <c r="G78" s="32">
        <f t="shared" si="6"/>
        <v>0</v>
      </c>
      <c r="H78" s="88">
        <f t="shared" si="38"/>
        <v>5702.1979039999997</v>
      </c>
      <c r="I78" s="88">
        <f t="shared" si="39"/>
        <v>0</v>
      </c>
      <c r="J78" s="88">
        <f t="shared" si="40"/>
        <v>5263.5672959999993</v>
      </c>
      <c r="K78" s="88">
        <f t="shared" si="41"/>
        <v>0</v>
      </c>
      <c r="L78" s="88">
        <f t="shared" si="42"/>
        <v>4824.9366879999998</v>
      </c>
      <c r="M78" s="88">
        <f t="shared" si="43"/>
        <v>0</v>
      </c>
      <c r="N78" s="88">
        <f>O78*Содержание!D12</f>
        <v>4386.3060799999994</v>
      </c>
      <c r="O78" s="81">
        <v>66.2</v>
      </c>
      <c r="P78" s="50"/>
    </row>
    <row r="79" spans="1:16" ht="18" customHeight="1" outlineLevel="1" x14ac:dyDescent="0.25">
      <c r="A79" s="33" t="s">
        <v>298</v>
      </c>
      <c r="B79" s="34" t="s">
        <v>25</v>
      </c>
      <c r="C79" s="34" t="s">
        <v>554</v>
      </c>
      <c r="D79" s="49"/>
      <c r="E79" s="34" t="s">
        <v>76</v>
      </c>
      <c r="F79" s="47" t="s">
        <v>57</v>
      </c>
      <c r="G79" s="272">
        <f t="shared" ref="G79:G80" si="45">H79*P79</f>
        <v>0</v>
      </c>
      <c r="H79" s="88">
        <f t="shared" si="38"/>
        <v>5702.1979039999997</v>
      </c>
      <c r="I79" s="88">
        <f t="shared" si="39"/>
        <v>0</v>
      </c>
      <c r="J79" s="88">
        <f t="shared" si="40"/>
        <v>5263.5672959999993</v>
      </c>
      <c r="K79" s="88">
        <f t="shared" si="41"/>
        <v>0</v>
      </c>
      <c r="L79" s="88">
        <f t="shared" si="42"/>
        <v>4824.9366879999998</v>
      </c>
      <c r="M79" s="88">
        <f t="shared" si="43"/>
        <v>0</v>
      </c>
      <c r="N79" s="88">
        <f>O79*Содержание!D12</f>
        <v>4386.3060799999994</v>
      </c>
      <c r="O79" s="81">
        <v>66.2</v>
      </c>
      <c r="P79" s="50"/>
    </row>
    <row r="80" spans="1:16" ht="16.5" outlineLevel="1" thickBot="1" x14ac:dyDescent="0.3">
      <c r="A80" s="35" t="s">
        <v>297</v>
      </c>
      <c r="B80" s="36" t="s">
        <v>25</v>
      </c>
      <c r="C80" s="36" t="s">
        <v>554</v>
      </c>
      <c r="D80" s="36"/>
      <c r="E80" s="36" t="s">
        <v>12</v>
      </c>
      <c r="F80" s="48" t="s">
        <v>57</v>
      </c>
      <c r="G80" s="273">
        <f t="shared" si="45"/>
        <v>0</v>
      </c>
      <c r="H80" s="87">
        <f t="shared" si="38"/>
        <v>3907.9866903999991</v>
      </c>
      <c r="I80" s="87">
        <f t="shared" si="39"/>
        <v>0</v>
      </c>
      <c r="J80" s="87">
        <f t="shared" si="40"/>
        <v>3607.3723295999994</v>
      </c>
      <c r="K80" s="87">
        <f t="shared" si="41"/>
        <v>0</v>
      </c>
      <c r="L80" s="87">
        <f t="shared" si="42"/>
        <v>3306.7579687999996</v>
      </c>
      <c r="M80" s="87">
        <f t="shared" si="43"/>
        <v>0</v>
      </c>
      <c r="N80" s="87">
        <f>O80*Содержание!D12</f>
        <v>3006.1436079999994</v>
      </c>
      <c r="O80" s="423">
        <v>45.37</v>
      </c>
      <c r="P80" s="30"/>
    </row>
    <row r="81" spans="1:16" ht="31.5" customHeight="1" outlineLevel="1" x14ac:dyDescent="0.25">
      <c r="A81" s="99" t="s">
        <v>293</v>
      </c>
      <c r="B81" s="49" t="s">
        <v>25</v>
      </c>
      <c r="C81" s="49" t="s">
        <v>554</v>
      </c>
      <c r="D81" s="49" t="s">
        <v>294</v>
      </c>
      <c r="E81" s="49" t="s">
        <v>14</v>
      </c>
      <c r="F81" s="276" t="s">
        <v>54</v>
      </c>
      <c r="G81" s="272">
        <f t="shared" ref="G81:G83" si="46">H81*P81</f>
        <v>0</v>
      </c>
      <c r="H81" s="88">
        <f t="shared" si="38"/>
        <v>6111.3435239999999</v>
      </c>
      <c r="I81" s="88">
        <f t="shared" si="39"/>
        <v>0</v>
      </c>
      <c r="J81" s="88">
        <f t="shared" si="40"/>
        <v>5641.2401760000002</v>
      </c>
      <c r="K81" s="88">
        <f t="shared" si="41"/>
        <v>0</v>
      </c>
      <c r="L81" s="88">
        <f t="shared" si="42"/>
        <v>5171.1368280000006</v>
      </c>
      <c r="M81" s="88">
        <f t="shared" si="43"/>
        <v>0</v>
      </c>
      <c r="N81" s="88">
        <f>O81*Содержание!D12</f>
        <v>4701.0334800000001</v>
      </c>
      <c r="O81" s="81">
        <v>70.95</v>
      </c>
      <c r="P81" s="50"/>
    </row>
    <row r="82" spans="1:16" ht="30.75" customHeight="1" outlineLevel="1" x14ac:dyDescent="0.25">
      <c r="A82" s="33" t="s">
        <v>94</v>
      </c>
      <c r="B82" s="34" t="s">
        <v>25</v>
      </c>
      <c r="C82" s="34" t="s">
        <v>554</v>
      </c>
      <c r="D82" s="49" t="s">
        <v>295</v>
      </c>
      <c r="E82" s="34" t="s">
        <v>15</v>
      </c>
      <c r="F82" s="276" t="s">
        <v>54</v>
      </c>
      <c r="G82" s="272">
        <f t="shared" si="46"/>
        <v>0</v>
      </c>
      <c r="H82" s="88">
        <f t="shared" si="38"/>
        <v>6238.8246855999996</v>
      </c>
      <c r="I82" s="88">
        <f t="shared" si="39"/>
        <v>0</v>
      </c>
      <c r="J82" s="88">
        <f t="shared" si="40"/>
        <v>5758.9150943999994</v>
      </c>
      <c r="K82" s="88">
        <f t="shared" si="41"/>
        <v>0</v>
      </c>
      <c r="L82" s="88">
        <f t="shared" si="42"/>
        <v>5279.0055032</v>
      </c>
      <c r="M82" s="88">
        <f t="shared" si="43"/>
        <v>0</v>
      </c>
      <c r="N82" s="88">
        <f>O82*Содержание!D12</f>
        <v>4799.0959119999998</v>
      </c>
      <c r="O82" s="81">
        <v>72.430000000000007</v>
      </c>
      <c r="P82" s="50"/>
    </row>
    <row r="83" spans="1:16" ht="46.5" customHeight="1" outlineLevel="1" thickBot="1" x14ac:dyDescent="0.3">
      <c r="A83" s="33" t="s">
        <v>296</v>
      </c>
      <c r="B83" s="34" t="s">
        <v>25</v>
      </c>
      <c r="C83" s="34" t="s">
        <v>554</v>
      </c>
      <c r="D83" s="49" t="s">
        <v>420</v>
      </c>
      <c r="E83" s="415" t="s">
        <v>69</v>
      </c>
      <c r="F83" s="276" t="s">
        <v>54</v>
      </c>
      <c r="G83" s="273">
        <f t="shared" si="46"/>
        <v>0</v>
      </c>
      <c r="H83" s="88">
        <f t="shared" ref="H83" si="47">N83*1.3</f>
        <v>6454.1644856000012</v>
      </c>
      <c r="I83" s="88">
        <f t="shared" ref="I83" si="48">J83*P83</f>
        <v>0</v>
      </c>
      <c r="J83" s="88">
        <f t="shared" ref="J83" si="49">N83*1.2</f>
        <v>5957.6902944000003</v>
      </c>
      <c r="K83" s="88">
        <f t="shared" ref="K83" si="50">L83*P83</f>
        <v>0</v>
      </c>
      <c r="L83" s="88">
        <f t="shared" ref="L83" si="51">N83*1.1</f>
        <v>5461.2161032000013</v>
      </c>
      <c r="M83" s="88">
        <f t="shared" ref="M83" si="52">N83*P83</f>
        <v>0</v>
      </c>
      <c r="N83" s="88">
        <f>O83*Содержание!D12</f>
        <v>4964.7419120000004</v>
      </c>
      <c r="O83" s="81">
        <v>74.930000000000007</v>
      </c>
      <c r="P83" s="50"/>
    </row>
    <row r="84" spans="1:16" ht="30" customHeight="1" thickBot="1" x14ac:dyDescent="0.3">
      <c r="A84" s="366" t="s">
        <v>208</v>
      </c>
      <c r="B84" s="270"/>
      <c r="C84" s="270"/>
      <c r="D84" s="270"/>
      <c r="E84" s="417"/>
      <c r="F84" s="417"/>
      <c r="G84" s="270"/>
      <c r="H84" s="270"/>
      <c r="I84" s="270"/>
      <c r="J84" s="270"/>
      <c r="K84" s="270"/>
      <c r="L84" s="270"/>
      <c r="M84" s="270"/>
      <c r="N84" s="270"/>
      <c r="O84" s="270"/>
      <c r="P84" s="271"/>
    </row>
    <row r="85" spans="1:16" ht="16.5" outlineLevel="1" thickBot="1" x14ac:dyDescent="0.3">
      <c r="A85" s="31" t="s">
        <v>96</v>
      </c>
      <c r="B85" s="32" t="s">
        <v>25</v>
      </c>
      <c r="C85" s="32" t="s">
        <v>556</v>
      </c>
      <c r="D85" s="32"/>
      <c r="E85" s="32" t="s">
        <v>76</v>
      </c>
      <c r="F85" s="32" t="s">
        <v>54</v>
      </c>
      <c r="G85" s="32">
        <f t="shared" si="6"/>
        <v>0</v>
      </c>
      <c r="H85" s="88">
        <f>N85*1.3</f>
        <v>10488.770978399998</v>
      </c>
      <c r="I85" s="88">
        <f>J85*P85</f>
        <v>0</v>
      </c>
      <c r="J85" s="88">
        <f>N85*1.2</f>
        <v>9681.9424415999983</v>
      </c>
      <c r="K85" s="88">
        <f t="shared" ref="K85:K87" si="53">L85*P85</f>
        <v>0</v>
      </c>
      <c r="L85" s="88">
        <f>N85*1.1</f>
        <v>8875.1139047999986</v>
      </c>
      <c r="M85" s="88">
        <f>N85*P85</f>
        <v>0</v>
      </c>
      <c r="N85" s="88">
        <f>O85*Содержание!D12</f>
        <v>8068.2853679999989</v>
      </c>
      <c r="O85" s="81">
        <v>121.77</v>
      </c>
      <c r="P85" s="50"/>
    </row>
    <row r="86" spans="1:16" ht="16.5" outlineLevel="1" thickBot="1" x14ac:dyDescent="0.3">
      <c r="A86" s="33" t="s">
        <v>217</v>
      </c>
      <c r="B86" s="34" t="s">
        <v>25</v>
      </c>
      <c r="C86" s="34" t="s">
        <v>556</v>
      </c>
      <c r="D86" s="34"/>
      <c r="E86" s="34" t="s">
        <v>76</v>
      </c>
      <c r="F86" s="47" t="s">
        <v>57</v>
      </c>
      <c r="G86" s="32">
        <f t="shared" si="6"/>
        <v>0</v>
      </c>
      <c r="H86" s="88">
        <f>N86*1.3</f>
        <v>10488.770978399998</v>
      </c>
      <c r="I86" s="88">
        <f>J86*P86</f>
        <v>0</v>
      </c>
      <c r="J86" s="88">
        <f>N86*1.2</f>
        <v>9681.9424415999983</v>
      </c>
      <c r="K86" s="88">
        <f t="shared" si="53"/>
        <v>0</v>
      </c>
      <c r="L86" s="88">
        <f>N86*1.1</f>
        <v>8875.1139047999986</v>
      </c>
      <c r="M86" s="88">
        <f>N86*P86</f>
        <v>0</v>
      </c>
      <c r="N86" s="88">
        <f>O86*Содержание!D12</f>
        <v>8068.2853679999989</v>
      </c>
      <c r="O86" s="81">
        <v>121.77</v>
      </c>
      <c r="P86" s="50"/>
    </row>
    <row r="87" spans="1:16" ht="16.5" outlineLevel="1" thickBot="1" x14ac:dyDescent="0.3">
      <c r="A87" s="35" t="s">
        <v>95</v>
      </c>
      <c r="B87" s="36" t="s">
        <v>25</v>
      </c>
      <c r="C87" s="36" t="s">
        <v>556</v>
      </c>
      <c r="D87" s="36"/>
      <c r="E87" s="36" t="s">
        <v>16</v>
      </c>
      <c r="F87" s="36" t="s">
        <v>54</v>
      </c>
      <c r="G87" s="75">
        <f t="shared" si="6"/>
        <v>0</v>
      </c>
      <c r="H87" s="87">
        <f>N87*1.3</f>
        <v>10361.289816800001</v>
      </c>
      <c r="I87" s="87">
        <f>J87*P87</f>
        <v>0</v>
      </c>
      <c r="J87" s="87">
        <f>N87*1.2</f>
        <v>9564.2675232000001</v>
      </c>
      <c r="K87" s="87">
        <f t="shared" si="53"/>
        <v>0</v>
      </c>
      <c r="L87" s="87">
        <f>N87*1.1</f>
        <v>8767.245229600001</v>
      </c>
      <c r="M87" s="87">
        <f>N87*P87</f>
        <v>0</v>
      </c>
      <c r="N87" s="87">
        <f>O87*Содержание!D12</f>
        <v>7970.2229360000001</v>
      </c>
      <c r="O87" s="82">
        <v>120.29</v>
      </c>
      <c r="P87" s="30"/>
    </row>
    <row r="88" spans="1:16" x14ac:dyDescent="0.25">
      <c r="E88" s="248"/>
      <c r="F88" s="248"/>
    </row>
    <row r="89" spans="1:16" x14ac:dyDescent="0.25">
      <c r="E89" s="248"/>
      <c r="F89" s="248"/>
    </row>
    <row r="90" spans="1:16" x14ac:dyDescent="0.25">
      <c r="E90" s="248"/>
      <c r="F90" s="248"/>
    </row>
    <row r="91" spans="1:16" x14ac:dyDescent="0.25">
      <c r="E91" s="248"/>
      <c r="F91" s="248"/>
    </row>
    <row r="92" spans="1:16" x14ac:dyDescent="0.25">
      <c r="E92" s="248"/>
      <c r="F92" s="248"/>
    </row>
    <row r="93" spans="1:16" x14ac:dyDescent="0.25">
      <c r="E93" s="248"/>
      <c r="F93" s="248"/>
    </row>
    <row r="94" spans="1:16" x14ac:dyDescent="0.25">
      <c r="E94" s="248"/>
      <c r="F94" s="248"/>
    </row>
    <row r="95" spans="1:16" x14ac:dyDescent="0.25">
      <c r="E95" s="248"/>
      <c r="F95" s="248"/>
    </row>
    <row r="96" spans="1:16" x14ac:dyDescent="0.25">
      <c r="E96" s="248"/>
      <c r="F96" s="248"/>
    </row>
    <row r="97" spans="5:6" x14ac:dyDescent="0.25">
      <c r="E97" s="248"/>
      <c r="F97" s="248"/>
    </row>
    <row r="98" spans="5:6" x14ac:dyDescent="0.25">
      <c r="E98" s="248"/>
      <c r="F98" s="248"/>
    </row>
    <row r="99" spans="5:6" x14ac:dyDescent="0.25">
      <c r="E99" s="248"/>
      <c r="F99" s="248"/>
    </row>
    <row r="100" spans="5:6" x14ac:dyDescent="0.25">
      <c r="E100" s="248"/>
      <c r="F100" s="248"/>
    </row>
    <row r="101" spans="5:6" x14ac:dyDescent="0.25">
      <c r="E101" s="248"/>
      <c r="F101" s="248"/>
    </row>
    <row r="102" spans="5:6" x14ac:dyDescent="0.25">
      <c r="E102" s="248"/>
      <c r="F102" s="248"/>
    </row>
    <row r="103" spans="5:6" x14ac:dyDescent="0.25">
      <c r="E103" s="248"/>
      <c r="F103" s="248"/>
    </row>
    <row r="104" spans="5:6" x14ac:dyDescent="0.25">
      <c r="E104" s="248"/>
      <c r="F104" s="248"/>
    </row>
    <row r="105" spans="5:6" x14ac:dyDescent="0.25">
      <c r="E105" s="248"/>
      <c r="F105" s="248"/>
    </row>
  </sheetData>
  <customSheetViews>
    <customSheetView guid="{2C0C2E54-13EB-4B6D-AFE4-E7AAFD2C1477}" scale="85" hiddenColumns="1">
      <pane xSplit="1" ySplit="4" topLeftCell="B83" activePane="bottomRight" state="frozen"/>
      <selection pane="bottomRight"/>
      <pageMargins left="0.7" right="0.7" top="0.75" bottom="0.75" header="0.3" footer="0.3"/>
      <pageSetup paperSize="9" orientation="portrait" verticalDpi="0" r:id="rId1"/>
    </customSheetView>
  </customSheetViews>
  <hyperlinks>
    <hyperlink ref="M2" location="Содержание!R1C1" display="НА ГЛАВНУЮ"/>
    <hyperlink ref="N2" location="Содержание!R1C1" display="Содержание!R1C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zoomScale="85" zoomScaleNormal="85"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A67" sqref="A67"/>
    </sheetView>
  </sheetViews>
  <sheetFormatPr defaultRowHeight="15" outlineLevelRow="1" x14ac:dyDescent="0.25"/>
  <cols>
    <col min="1" max="1" width="38.7109375" customWidth="1"/>
    <col min="2" max="2" width="16.42578125" customWidth="1"/>
    <col min="3" max="3" width="16.28515625" customWidth="1"/>
    <col min="4" max="4" width="20" customWidth="1"/>
    <col min="5" max="5" width="21" customWidth="1"/>
    <col min="6" max="6" width="23.42578125" customWidth="1"/>
    <col min="7" max="7" width="11.7109375" style="116" hidden="1" customWidth="1"/>
    <col min="8" max="8" width="11.140625" style="140" hidden="1" customWidth="1"/>
    <col min="9" max="9" width="9.5703125" style="140" hidden="1" customWidth="1"/>
    <col min="10" max="10" width="11.28515625" style="140" hidden="1" customWidth="1"/>
    <col min="11" max="11" width="9.85546875" style="140" hidden="1" customWidth="1"/>
    <col min="12" max="12" width="10.85546875" style="140" customWidth="1"/>
    <col min="13" max="13" width="8.7109375" style="140" hidden="1" customWidth="1"/>
    <col min="14" max="14" width="16.85546875" style="140" customWidth="1"/>
    <col min="15" max="15" width="10.28515625" style="84" customWidth="1"/>
    <col min="16" max="16" width="9.85546875" customWidth="1"/>
  </cols>
  <sheetData>
    <row r="1" spans="1:16" x14ac:dyDescent="0.25">
      <c r="A1" s="202"/>
      <c r="B1" s="202"/>
      <c r="C1" s="202"/>
      <c r="D1" s="202"/>
      <c r="E1" s="202"/>
      <c r="F1" s="202"/>
      <c r="G1" s="225"/>
      <c r="H1" s="226"/>
      <c r="I1" s="226"/>
      <c r="J1" s="226"/>
      <c r="K1" s="226"/>
      <c r="L1" s="226"/>
      <c r="M1" s="226"/>
      <c r="N1" s="219" t="s">
        <v>193</v>
      </c>
      <c r="O1" s="219"/>
      <c r="P1" s="202">
        <f>Содержание!D12</f>
        <v>66.258399999999995</v>
      </c>
    </row>
    <row r="2" spans="1:16" s="168" customFormat="1" ht="35.25" customHeight="1" thickBot="1" x14ac:dyDescent="0.3">
      <c r="A2" s="220" t="s">
        <v>698</v>
      </c>
      <c r="B2" s="221"/>
      <c r="C2" s="204" t="s">
        <v>700</v>
      </c>
      <c r="D2" s="213"/>
      <c r="E2" s="213"/>
      <c r="F2" s="207"/>
      <c r="G2" s="222"/>
      <c r="H2" s="223"/>
      <c r="I2" s="210"/>
      <c r="J2" s="210"/>
      <c r="K2" s="208"/>
      <c r="L2" s="208"/>
      <c r="M2" s="211" t="s">
        <v>201</v>
      </c>
      <c r="N2" s="224" t="s">
        <v>201</v>
      </c>
      <c r="O2" s="205"/>
      <c r="P2" s="205"/>
    </row>
    <row r="3" spans="1:16" ht="84" customHeight="1" thickBot="1" x14ac:dyDescent="0.3">
      <c r="A3" s="122" t="s">
        <v>1</v>
      </c>
      <c r="B3" s="122" t="s">
        <v>2</v>
      </c>
      <c r="C3" s="123" t="s">
        <v>11</v>
      </c>
      <c r="D3" s="123" t="s">
        <v>183</v>
      </c>
      <c r="E3" s="123" t="s">
        <v>53</v>
      </c>
      <c r="F3" s="123" t="s">
        <v>55</v>
      </c>
      <c r="G3" s="124"/>
      <c r="H3" s="125" t="s">
        <v>192</v>
      </c>
      <c r="I3" s="125"/>
      <c r="J3" s="125" t="s">
        <v>474</v>
      </c>
      <c r="K3" s="125"/>
      <c r="L3" s="125" t="s">
        <v>677</v>
      </c>
      <c r="M3" s="125"/>
      <c r="N3" s="125" t="s">
        <v>476</v>
      </c>
      <c r="O3" s="126" t="s">
        <v>471</v>
      </c>
      <c r="P3" s="127" t="s">
        <v>0</v>
      </c>
    </row>
    <row r="4" spans="1:16" ht="25.5" customHeight="1" thickBot="1" x14ac:dyDescent="0.3">
      <c r="A4" s="91" t="s">
        <v>194</v>
      </c>
      <c r="B4" s="91"/>
      <c r="C4" s="110"/>
      <c r="D4" s="110"/>
      <c r="E4" s="110"/>
      <c r="F4" s="110"/>
      <c r="G4" s="117"/>
      <c r="H4" s="139">
        <f>SUM(G6:G26,G28:G44,G46:G62,G64:G73)</f>
        <v>0</v>
      </c>
      <c r="I4" s="139"/>
      <c r="J4" s="139">
        <f>SUM(I6:I26,I28:I44,I46:I62,I64:I73)</f>
        <v>0</v>
      </c>
      <c r="K4" s="139"/>
      <c r="L4" s="139">
        <f>SUM(K6:K26,K28:K44,K46:K62,K64:K73)</f>
        <v>0</v>
      </c>
      <c r="M4" s="139"/>
      <c r="N4" s="139">
        <f>SUM(M6:M26,M28:M44,M46:M62,M64:M73)</f>
        <v>0</v>
      </c>
      <c r="O4" s="115"/>
      <c r="P4" s="102"/>
    </row>
    <row r="5" spans="1:16" ht="30" customHeight="1" thickBot="1" x14ac:dyDescent="0.3">
      <c r="A5" s="366" t="s">
        <v>178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2"/>
    </row>
    <row r="6" spans="1:16" ht="15.75" outlineLevel="1" x14ac:dyDescent="0.25">
      <c r="A6" s="31" t="s">
        <v>97</v>
      </c>
      <c r="B6" s="32" t="s">
        <v>25</v>
      </c>
      <c r="C6" s="32" t="s">
        <v>308</v>
      </c>
      <c r="D6" s="32"/>
      <c r="E6" s="32" t="s">
        <v>13</v>
      </c>
      <c r="F6" s="32" t="s">
        <v>86</v>
      </c>
      <c r="G6" s="118">
        <f>H6*P6</f>
        <v>0</v>
      </c>
      <c r="H6" s="255">
        <f t="shared" ref="H6:H26" si="0">N6*1.3</f>
        <v>5072.5443287999997</v>
      </c>
      <c r="I6" s="255">
        <f t="shared" ref="I6:I26" si="1">J6*P6</f>
        <v>0</v>
      </c>
      <c r="J6" s="255">
        <f t="shared" ref="J6:J26" si="2">N6*1.2</f>
        <v>4682.3486112000001</v>
      </c>
      <c r="K6" s="255">
        <f t="shared" ref="K6:K26" si="3">L6*P6</f>
        <v>0</v>
      </c>
      <c r="L6" s="255">
        <f t="shared" ref="L6:L26" si="4">N6*1.1</f>
        <v>4292.1528936000004</v>
      </c>
      <c r="M6" s="256">
        <f t="shared" ref="M6:M26" si="5">N6*P6</f>
        <v>0</v>
      </c>
      <c r="N6" s="256">
        <f>O6*Содержание!D12</f>
        <v>3901.9571759999999</v>
      </c>
      <c r="O6" s="253">
        <v>58.89</v>
      </c>
      <c r="P6" s="54"/>
    </row>
    <row r="7" spans="1:16" ht="15.75" outlineLevel="1" x14ac:dyDescent="0.25">
      <c r="A7" s="33" t="s">
        <v>99</v>
      </c>
      <c r="B7" s="34" t="s">
        <v>25</v>
      </c>
      <c r="C7" s="34" t="s">
        <v>308</v>
      </c>
      <c r="D7" s="34"/>
      <c r="E7" s="34" t="s">
        <v>14</v>
      </c>
      <c r="F7" s="34" t="s">
        <v>86</v>
      </c>
      <c r="G7" s="119">
        <f t="shared" ref="G7:G26" si="6">H7*P7</f>
        <v>0</v>
      </c>
      <c r="H7" s="299">
        <f t="shared" si="0"/>
        <v>5140.5917055999998</v>
      </c>
      <c r="I7" s="299">
        <f t="shared" si="1"/>
        <v>0</v>
      </c>
      <c r="J7" s="299">
        <f t="shared" si="2"/>
        <v>4745.1615743999992</v>
      </c>
      <c r="K7" s="299">
        <f t="shared" si="3"/>
        <v>0</v>
      </c>
      <c r="L7" s="299">
        <f t="shared" si="4"/>
        <v>4349.7314432000003</v>
      </c>
      <c r="M7" s="300">
        <f t="shared" si="5"/>
        <v>0</v>
      </c>
      <c r="N7" s="300">
        <f>O7*Содержание!D12</f>
        <v>3954.3013119999996</v>
      </c>
      <c r="O7" s="253">
        <v>59.68</v>
      </c>
      <c r="P7" s="301"/>
    </row>
    <row r="8" spans="1:16" ht="15.75" outlineLevel="1" x14ac:dyDescent="0.25">
      <c r="A8" s="33" t="s">
        <v>98</v>
      </c>
      <c r="B8" s="34" t="s">
        <v>25</v>
      </c>
      <c r="C8" s="34" t="s">
        <v>308</v>
      </c>
      <c r="D8" s="34"/>
      <c r="E8" s="34" t="s">
        <v>76</v>
      </c>
      <c r="F8" s="34" t="s">
        <v>86</v>
      </c>
      <c r="G8" s="119">
        <f t="shared" si="6"/>
        <v>0</v>
      </c>
      <c r="H8" s="299">
        <f t="shared" si="0"/>
        <v>5126.8099584000001</v>
      </c>
      <c r="I8" s="299">
        <f t="shared" si="1"/>
        <v>0</v>
      </c>
      <c r="J8" s="299">
        <f t="shared" si="2"/>
        <v>4732.4399616000001</v>
      </c>
      <c r="K8" s="299">
        <f t="shared" si="3"/>
        <v>0</v>
      </c>
      <c r="L8" s="299">
        <f t="shared" si="4"/>
        <v>4338.0699648</v>
      </c>
      <c r="M8" s="300">
        <f t="shared" si="5"/>
        <v>0</v>
      </c>
      <c r="N8" s="300">
        <f>O8*Содержание!D12</f>
        <v>3943.6999679999999</v>
      </c>
      <c r="O8" s="253">
        <v>59.52</v>
      </c>
      <c r="P8" s="301"/>
    </row>
    <row r="9" spans="1:16" ht="15.75" outlineLevel="1" x14ac:dyDescent="0.25">
      <c r="A9" s="74" t="s">
        <v>100</v>
      </c>
      <c r="B9" s="51" t="s">
        <v>25</v>
      </c>
      <c r="C9" s="34" t="s">
        <v>308</v>
      </c>
      <c r="D9" s="51"/>
      <c r="E9" s="51" t="s">
        <v>16</v>
      </c>
      <c r="F9" s="51" t="s">
        <v>86</v>
      </c>
      <c r="G9" s="279">
        <f t="shared" si="6"/>
        <v>0</v>
      </c>
      <c r="H9" s="299">
        <f t="shared" si="0"/>
        <v>5165.5711223999997</v>
      </c>
      <c r="I9" s="299">
        <f t="shared" si="1"/>
        <v>0</v>
      </c>
      <c r="J9" s="299">
        <f t="shared" si="2"/>
        <v>4768.2194975999992</v>
      </c>
      <c r="K9" s="299">
        <f t="shared" si="3"/>
        <v>0</v>
      </c>
      <c r="L9" s="299">
        <f t="shared" si="4"/>
        <v>4370.8678727999995</v>
      </c>
      <c r="M9" s="300">
        <f t="shared" si="5"/>
        <v>0</v>
      </c>
      <c r="N9" s="300">
        <f>O9*Содержание!D12</f>
        <v>3973.5162479999995</v>
      </c>
      <c r="O9" s="253">
        <v>59.97</v>
      </c>
      <c r="P9" s="301"/>
    </row>
    <row r="10" spans="1:16" ht="15.75" outlineLevel="1" x14ac:dyDescent="0.25">
      <c r="A10" s="74" t="s">
        <v>305</v>
      </c>
      <c r="B10" s="51" t="s">
        <v>25</v>
      </c>
      <c r="C10" s="272" t="s">
        <v>308</v>
      </c>
      <c r="D10" s="272"/>
      <c r="E10" s="34" t="s">
        <v>14</v>
      </c>
      <c r="F10" s="76" t="s">
        <v>304</v>
      </c>
      <c r="G10" s="279">
        <f t="shared" ref="G10:G15" si="7">H10*P10</f>
        <v>0</v>
      </c>
      <c r="H10" s="299">
        <f t="shared" si="0"/>
        <v>5140.5917055999998</v>
      </c>
      <c r="I10" s="299">
        <f t="shared" si="1"/>
        <v>0</v>
      </c>
      <c r="J10" s="299">
        <f t="shared" si="2"/>
        <v>4745.1615743999992</v>
      </c>
      <c r="K10" s="299">
        <f t="shared" si="3"/>
        <v>0</v>
      </c>
      <c r="L10" s="299">
        <f t="shared" si="4"/>
        <v>4349.7314432000003</v>
      </c>
      <c r="M10" s="300">
        <f t="shared" si="5"/>
        <v>0</v>
      </c>
      <c r="N10" s="300">
        <f>O10*Содержание!D12</f>
        <v>3954.3013119999996</v>
      </c>
      <c r="O10" s="253">
        <v>59.68</v>
      </c>
      <c r="P10" s="301"/>
    </row>
    <row r="11" spans="1:16" ht="15.75" outlineLevel="1" x14ac:dyDescent="0.25">
      <c r="A11" s="74" t="s">
        <v>306</v>
      </c>
      <c r="B11" s="51" t="s">
        <v>25</v>
      </c>
      <c r="C11" s="272" t="s">
        <v>308</v>
      </c>
      <c r="D11" s="272"/>
      <c r="E11" s="34" t="s">
        <v>12</v>
      </c>
      <c r="F11" s="76" t="s">
        <v>304</v>
      </c>
      <c r="G11" s="279">
        <f t="shared" si="7"/>
        <v>0</v>
      </c>
      <c r="H11" s="299">
        <f t="shared" si="0"/>
        <v>5072.5443287999997</v>
      </c>
      <c r="I11" s="299">
        <f t="shared" si="1"/>
        <v>0</v>
      </c>
      <c r="J11" s="299">
        <f t="shared" si="2"/>
        <v>4682.3486112000001</v>
      </c>
      <c r="K11" s="299">
        <f t="shared" si="3"/>
        <v>0</v>
      </c>
      <c r="L11" s="299">
        <f t="shared" si="4"/>
        <v>4292.1528936000004</v>
      </c>
      <c r="M11" s="300">
        <f t="shared" si="5"/>
        <v>0</v>
      </c>
      <c r="N11" s="300">
        <f>O11*Содержание!D12</f>
        <v>3901.9571759999999</v>
      </c>
      <c r="O11" s="253">
        <v>58.89</v>
      </c>
      <c r="P11" s="301"/>
    </row>
    <row r="12" spans="1:16" ht="15.75" outlineLevel="1" x14ac:dyDescent="0.25">
      <c r="A12" s="74" t="s">
        <v>307</v>
      </c>
      <c r="B12" s="51" t="s">
        <v>25</v>
      </c>
      <c r="C12" s="51" t="s">
        <v>308</v>
      </c>
      <c r="D12" s="51"/>
      <c r="E12" s="51" t="s">
        <v>76</v>
      </c>
      <c r="F12" s="76" t="s">
        <v>304</v>
      </c>
      <c r="G12" s="279">
        <f t="shared" si="7"/>
        <v>0</v>
      </c>
      <c r="H12" s="299">
        <f t="shared" si="0"/>
        <v>5126.8099584000001</v>
      </c>
      <c r="I12" s="299">
        <f t="shared" si="1"/>
        <v>0</v>
      </c>
      <c r="J12" s="299">
        <f t="shared" si="2"/>
        <v>4732.4399616000001</v>
      </c>
      <c r="K12" s="299">
        <f t="shared" si="3"/>
        <v>0</v>
      </c>
      <c r="L12" s="299">
        <f t="shared" si="4"/>
        <v>4338.0699648</v>
      </c>
      <c r="M12" s="300">
        <f t="shared" si="5"/>
        <v>0</v>
      </c>
      <c r="N12" s="300">
        <f>O12*Содержание!D12</f>
        <v>3943.6999679999999</v>
      </c>
      <c r="O12" s="253">
        <v>59.52</v>
      </c>
      <c r="P12" s="301"/>
    </row>
    <row r="13" spans="1:16" ht="15.75" outlineLevel="1" x14ac:dyDescent="0.25">
      <c r="A13" s="74" t="s">
        <v>567</v>
      </c>
      <c r="B13" s="51" t="s">
        <v>25</v>
      </c>
      <c r="C13" s="51" t="s">
        <v>308</v>
      </c>
      <c r="D13" s="298"/>
      <c r="E13" s="298" t="s">
        <v>14</v>
      </c>
      <c r="F13" s="51" t="s">
        <v>54</v>
      </c>
      <c r="G13" s="279">
        <f t="shared" si="7"/>
        <v>0</v>
      </c>
      <c r="H13" s="299">
        <f t="shared" si="0"/>
        <v>5299.9431575999997</v>
      </c>
      <c r="I13" s="299">
        <f t="shared" si="1"/>
        <v>0</v>
      </c>
      <c r="J13" s="299">
        <f t="shared" si="2"/>
        <v>4892.2552224000001</v>
      </c>
      <c r="K13" s="299">
        <f t="shared" si="3"/>
        <v>0</v>
      </c>
      <c r="L13" s="299">
        <f t="shared" si="4"/>
        <v>4484.5672872000005</v>
      </c>
      <c r="M13" s="300">
        <f t="shared" si="5"/>
        <v>0</v>
      </c>
      <c r="N13" s="300">
        <f>O13*Содержание!D12</f>
        <v>4076.8793519999999</v>
      </c>
      <c r="O13" s="253">
        <v>61.53</v>
      </c>
      <c r="P13" s="301"/>
    </row>
    <row r="14" spans="1:16" ht="15.75" outlineLevel="1" x14ac:dyDescent="0.25">
      <c r="A14" s="74" t="s">
        <v>365</v>
      </c>
      <c r="B14" s="272" t="s">
        <v>362</v>
      </c>
      <c r="C14" s="51" t="s">
        <v>308</v>
      </c>
      <c r="D14" s="298"/>
      <c r="E14" s="298" t="s">
        <v>12</v>
      </c>
      <c r="F14" s="51" t="s">
        <v>363</v>
      </c>
      <c r="G14" s="279">
        <f t="shared" si="7"/>
        <v>0</v>
      </c>
      <c r="H14" s="299">
        <f t="shared" si="0"/>
        <v>5230.1730623999993</v>
      </c>
      <c r="I14" s="299">
        <f t="shared" si="1"/>
        <v>0</v>
      </c>
      <c r="J14" s="299">
        <f t="shared" si="2"/>
        <v>4827.8520575999992</v>
      </c>
      <c r="K14" s="299">
        <f t="shared" si="3"/>
        <v>0</v>
      </c>
      <c r="L14" s="299">
        <f t="shared" si="4"/>
        <v>4425.5310528</v>
      </c>
      <c r="M14" s="300">
        <f t="shared" si="5"/>
        <v>0</v>
      </c>
      <c r="N14" s="300">
        <f>O14*Содержание!D12</f>
        <v>4023.2100479999995</v>
      </c>
      <c r="O14" s="253">
        <v>60.72</v>
      </c>
      <c r="P14" s="301"/>
    </row>
    <row r="15" spans="1:16" ht="15.75" outlineLevel="1" x14ac:dyDescent="0.25">
      <c r="A15" s="74" t="s">
        <v>366</v>
      </c>
      <c r="B15" s="272" t="s">
        <v>362</v>
      </c>
      <c r="C15" s="51" t="s">
        <v>308</v>
      </c>
      <c r="D15" s="298"/>
      <c r="E15" s="298" t="s">
        <v>13</v>
      </c>
      <c r="F15" s="51" t="s">
        <v>363</v>
      </c>
      <c r="G15" s="279">
        <f t="shared" si="7"/>
        <v>0</v>
      </c>
      <c r="H15" s="299">
        <f t="shared" si="0"/>
        <v>5230.1730623999993</v>
      </c>
      <c r="I15" s="299">
        <f t="shared" si="1"/>
        <v>0</v>
      </c>
      <c r="J15" s="299">
        <f t="shared" si="2"/>
        <v>4827.8520575999992</v>
      </c>
      <c r="K15" s="299">
        <f t="shared" si="3"/>
        <v>0</v>
      </c>
      <c r="L15" s="299">
        <f t="shared" si="4"/>
        <v>4425.5310528</v>
      </c>
      <c r="M15" s="300">
        <f t="shared" si="5"/>
        <v>0</v>
      </c>
      <c r="N15" s="300">
        <f>O15*Содержание!D12</f>
        <v>4023.2100479999995</v>
      </c>
      <c r="O15" s="253">
        <v>60.72</v>
      </c>
      <c r="P15" s="301"/>
    </row>
    <row r="16" spans="1:16" ht="15.75" outlineLevel="1" x14ac:dyDescent="0.25">
      <c r="A16" s="74" t="s">
        <v>367</v>
      </c>
      <c r="B16" s="272" t="s">
        <v>362</v>
      </c>
      <c r="C16" s="51" t="s">
        <v>308</v>
      </c>
      <c r="D16" s="298"/>
      <c r="E16" s="298" t="s">
        <v>223</v>
      </c>
      <c r="F16" s="51" t="s">
        <v>363</v>
      </c>
      <c r="G16" s="279">
        <f t="shared" ref="G16:G18" si="8">H16*P16</f>
        <v>0</v>
      </c>
      <c r="H16" s="299">
        <f t="shared" si="0"/>
        <v>5299.9431575999997</v>
      </c>
      <c r="I16" s="299">
        <f t="shared" si="1"/>
        <v>0</v>
      </c>
      <c r="J16" s="299">
        <f t="shared" si="2"/>
        <v>4892.2552224000001</v>
      </c>
      <c r="K16" s="299">
        <f t="shared" si="3"/>
        <v>0</v>
      </c>
      <c r="L16" s="299">
        <f t="shared" si="4"/>
        <v>4484.5672872000005</v>
      </c>
      <c r="M16" s="300">
        <f t="shared" si="5"/>
        <v>0</v>
      </c>
      <c r="N16" s="300">
        <f>O16*Содержание!D12</f>
        <v>4076.8793519999999</v>
      </c>
      <c r="O16" s="253">
        <v>61.53</v>
      </c>
      <c r="P16" s="301"/>
    </row>
    <row r="17" spans="1:16" ht="15.75" outlineLevel="1" x14ac:dyDescent="0.25">
      <c r="A17" s="74" t="s">
        <v>368</v>
      </c>
      <c r="B17" s="298" t="s">
        <v>362</v>
      </c>
      <c r="C17" s="51" t="s">
        <v>308</v>
      </c>
      <c r="D17" s="298"/>
      <c r="E17" s="51" t="s">
        <v>16</v>
      </c>
      <c r="F17" s="51" t="s">
        <v>363</v>
      </c>
      <c r="G17" s="279">
        <f t="shared" si="8"/>
        <v>0</v>
      </c>
      <c r="H17" s="299">
        <f t="shared" si="0"/>
        <v>5325.7839335999997</v>
      </c>
      <c r="I17" s="299">
        <f t="shared" si="1"/>
        <v>0</v>
      </c>
      <c r="J17" s="299">
        <f t="shared" si="2"/>
        <v>4916.1082464000001</v>
      </c>
      <c r="K17" s="299">
        <f t="shared" si="3"/>
        <v>0</v>
      </c>
      <c r="L17" s="299">
        <f t="shared" si="4"/>
        <v>4506.4325592000005</v>
      </c>
      <c r="M17" s="300">
        <f t="shared" si="5"/>
        <v>0</v>
      </c>
      <c r="N17" s="300">
        <f>O17*Содержание!D12</f>
        <v>4096.7568719999999</v>
      </c>
      <c r="O17" s="253">
        <v>61.83</v>
      </c>
      <c r="P17" s="301"/>
    </row>
    <row r="18" spans="1:16" ht="15.75" outlineLevel="1" x14ac:dyDescent="0.25">
      <c r="A18" s="74" t="s">
        <v>369</v>
      </c>
      <c r="B18" s="298" t="s">
        <v>362</v>
      </c>
      <c r="C18" s="51" t="s">
        <v>308</v>
      </c>
      <c r="D18" s="298"/>
      <c r="E18" s="51" t="s">
        <v>76</v>
      </c>
      <c r="F18" s="51" t="s">
        <v>363</v>
      </c>
      <c r="G18" s="279">
        <f t="shared" si="8"/>
        <v>0</v>
      </c>
      <c r="H18" s="299">
        <f t="shared" si="0"/>
        <v>5286.1614103999991</v>
      </c>
      <c r="I18" s="299">
        <f t="shared" si="1"/>
        <v>0</v>
      </c>
      <c r="J18" s="299">
        <f t="shared" si="2"/>
        <v>4879.5336095999992</v>
      </c>
      <c r="K18" s="299">
        <f t="shared" si="3"/>
        <v>0</v>
      </c>
      <c r="L18" s="299">
        <f t="shared" si="4"/>
        <v>4472.9058087999992</v>
      </c>
      <c r="M18" s="300">
        <f t="shared" si="5"/>
        <v>0</v>
      </c>
      <c r="N18" s="300">
        <f>O18*Содержание!D12</f>
        <v>4066.2780079999993</v>
      </c>
      <c r="O18" s="253">
        <v>61.37</v>
      </c>
      <c r="P18" s="301"/>
    </row>
    <row r="19" spans="1:16" ht="15" customHeight="1" outlineLevel="1" thickBot="1" x14ac:dyDescent="0.3">
      <c r="A19" s="74" t="s">
        <v>370</v>
      </c>
      <c r="B19" s="298" t="s">
        <v>362</v>
      </c>
      <c r="C19" s="51" t="s">
        <v>308</v>
      </c>
      <c r="D19" s="298"/>
      <c r="E19" s="51" t="s">
        <v>76</v>
      </c>
      <c r="F19" s="76" t="s">
        <v>364</v>
      </c>
      <c r="G19" s="362">
        <f t="shared" ref="G19" si="9">H19*P19</f>
        <v>0</v>
      </c>
      <c r="H19" s="386">
        <f t="shared" si="0"/>
        <v>5309.4181087999996</v>
      </c>
      <c r="I19" s="386">
        <f t="shared" si="1"/>
        <v>0</v>
      </c>
      <c r="J19" s="386">
        <f t="shared" si="2"/>
        <v>4901.0013311999992</v>
      </c>
      <c r="K19" s="386">
        <f t="shared" si="3"/>
        <v>0</v>
      </c>
      <c r="L19" s="386">
        <f t="shared" si="4"/>
        <v>4492.5845535999997</v>
      </c>
      <c r="M19" s="387">
        <f t="shared" si="5"/>
        <v>0</v>
      </c>
      <c r="N19" s="387">
        <f>O19*Содержание!D12</f>
        <v>4084.1677759999998</v>
      </c>
      <c r="O19" s="421">
        <v>61.64</v>
      </c>
      <c r="P19" s="389"/>
    </row>
    <row r="20" spans="1:16" ht="30.75" customHeight="1" outlineLevel="1" x14ac:dyDescent="0.25">
      <c r="A20" s="285" t="s">
        <v>101</v>
      </c>
      <c r="B20" s="32" t="s">
        <v>25</v>
      </c>
      <c r="C20" s="32" t="s">
        <v>308</v>
      </c>
      <c r="D20" s="32" t="s">
        <v>185</v>
      </c>
      <c r="E20" s="32" t="s">
        <v>14</v>
      </c>
      <c r="F20" s="32" t="s">
        <v>86</v>
      </c>
      <c r="G20" s="118">
        <f t="shared" si="6"/>
        <v>0</v>
      </c>
      <c r="H20" s="303">
        <f t="shared" si="0"/>
        <v>5767.6612031999994</v>
      </c>
      <c r="I20" s="303">
        <f t="shared" si="1"/>
        <v>0</v>
      </c>
      <c r="J20" s="303">
        <f t="shared" si="2"/>
        <v>5323.9949567999984</v>
      </c>
      <c r="K20" s="303">
        <f t="shared" si="3"/>
        <v>0</v>
      </c>
      <c r="L20" s="303">
        <f t="shared" si="4"/>
        <v>4880.3287103999992</v>
      </c>
      <c r="M20" s="390">
        <f t="shared" si="5"/>
        <v>0</v>
      </c>
      <c r="N20" s="390">
        <f>O20*Содержание!D12</f>
        <v>4436.6624639999991</v>
      </c>
      <c r="O20" s="420">
        <v>66.959999999999994</v>
      </c>
      <c r="P20" s="364"/>
    </row>
    <row r="21" spans="1:16" ht="30.75" customHeight="1" outlineLevel="1" x14ac:dyDescent="0.25">
      <c r="A21" s="72" t="s">
        <v>102</v>
      </c>
      <c r="B21" s="34" t="s">
        <v>25</v>
      </c>
      <c r="C21" s="272" t="s">
        <v>308</v>
      </c>
      <c r="D21" s="49" t="s">
        <v>185</v>
      </c>
      <c r="E21" s="34" t="s">
        <v>76</v>
      </c>
      <c r="F21" s="34" t="s">
        <v>86</v>
      </c>
      <c r="G21" s="119">
        <f t="shared" si="6"/>
        <v>0</v>
      </c>
      <c r="H21" s="299">
        <f t="shared" si="0"/>
        <v>5767.6612031999994</v>
      </c>
      <c r="I21" s="299">
        <f t="shared" si="1"/>
        <v>0</v>
      </c>
      <c r="J21" s="299">
        <f t="shared" si="2"/>
        <v>5323.9949567999984</v>
      </c>
      <c r="K21" s="299">
        <f t="shared" si="3"/>
        <v>0</v>
      </c>
      <c r="L21" s="299">
        <f t="shared" si="4"/>
        <v>4880.3287103999992</v>
      </c>
      <c r="M21" s="300">
        <f t="shared" si="5"/>
        <v>0</v>
      </c>
      <c r="N21" s="300">
        <f>O21*Содержание!D12</f>
        <v>4436.6624639999991</v>
      </c>
      <c r="O21" s="253">
        <v>66.959999999999994</v>
      </c>
      <c r="P21" s="301"/>
    </row>
    <row r="22" spans="1:16" ht="30.75" customHeight="1" outlineLevel="1" x14ac:dyDescent="0.25">
      <c r="A22" s="72" t="s">
        <v>103</v>
      </c>
      <c r="B22" s="34" t="s">
        <v>25</v>
      </c>
      <c r="C22" s="272" t="s">
        <v>308</v>
      </c>
      <c r="D22" s="49" t="s">
        <v>185</v>
      </c>
      <c r="E22" s="34" t="s">
        <v>78</v>
      </c>
      <c r="F22" s="34" t="s">
        <v>86</v>
      </c>
      <c r="G22" s="119">
        <f t="shared" si="6"/>
        <v>0</v>
      </c>
      <c r="H22" s="299">
        <f t="shared" si="0"/>
        <v>5740.959068000001</v>
      </c>
      <c r="I22" s="299">
        <f t="shared" si="1"/>
        <v>0</v>
      </c>
      <c r="J22" s="299">
        <f t="shared" si="2"/>
        <v>5299.3468320000002</v>
      </c>
      <c r="K22" s="299">
        <f t="shared" si="3"/>
        <v>0</v>
      </c>
      <c r="L22" s="299">
        <f t="shared" si="4"/>
        <v>4857.7345960000011</v>
      </c>
      <c r="M22" s="300">
        <f t="shared" si="5"/>
        <v>0</v>
      </c>
      <c r="N22" s="300">
        <f>O22*Содержание!D12</f>
        <v>4416.1223600000003</v>
      </c>
      <c r="O22" s="253">
        <v>66.650000000000006</v>
      </c>
      <c r="P22" s="301"/>
    </row>
    <row r="23" spans="1:16" ht="44.25" customHeight="1" outlineLevel="1" x14ac:dyDescent="0.25">
      <c r="A23" s="73" t="s">
        <v>104</v>
      </c>
      <c r="B23" s="51" t="s">
        <v>25</v>
      </c>
      <c r="C23" s="51" t="s">
        <v>308</v>
      </c>
      <c r="D23" s="251" t="s">
        <v>185</v>
      </c>
      <c r="E23" s="415" t="s">
        <v>69</v>
      </c>
      <c r="F23" s="51" t="s">
        <v>86</v>
      </c>
      <c r="G23" s="279">
        <f t="shared" si="6"/>
        <v>0</v>
      </c>
      <c r="H23" s="299">
        <f t="shared" si="0"/>
        <v>5740.959068000001</v>
      </c>
      <c r="I23" s="299">
        <f t="shared" si="1"/>
        <v>0</v>
      </c>
      <c r="J23" s="299">
        <f t="shared" si="2"/>
        <v>5299.3468320000002</v>
      </c>
      <c r="K23" s="299">
        <f t="shared" si="3"/>
        <v>0</v>
      </c>
      <c r="L23" s="299">
        <f t="shared" si="4"/>
        <v>4857.7345960000011</v>
      </c>
      <c r="M23" s="300">
        <f t="shared" si="5"/>
        <v>0</v>
      </c>
      <c r="N23" s="300">
        <f>O23*Содержание!D12</f>
        <v>4416.1223600000003</v>
      </c>
      <c r="O23" s="253">
        <v>66.650000000000006</v>
      </c>
      <c r="P23" s="301"/>
    </row>
    <row r="24" spans="1:16" ht="44.25" customHeight="1" outlineLevel="1" x14ac:dyDescent="0.25">
      <c r="A24" s="73" t="s">
        <v>693</v>
      </c>
      <c r="B24" s="298" t="s">
        <v>362</v>
      </c>
      <c r="C24" s="51" t="s">
        <v>308</v>
      </c>
      <c r="D24" s="251" t="s">
        <v>185</v>
      </c>
      <c r="E24" s="415" t="s">
        <v>69</v>
      </c>
      <c r="F24" s="51" t="s">
        <v>86</v>
      </c>
      <c r="G24" s="279">
        <f t="shared" ref="G24" si="10">H24*P24</f>
        <v>0</v>
      </c>
      <c r="H24" s="299">
        <f t="shared" ref="H24" si="11">N24*1.3</f>
        <v>5946.8239168</v>
      </c>
      <c r="I24" s="299">
        <f t="shared" ref="I24" si="12">J24*P24</f>
        <v>0</v>
      </c>
      <c r="J24" s="299">
        <f t="shared" ref="J24" si="13">N24*1.2</f>
        <v>5489.3759231999993</v>
      </c>
      <c r="K24" s="299">
        <f t="shared" ref="K24" si="14">L24*P24</f>
        <v>0</v>
      </c>
      <c r="L24" s="299">
        <f t="shared" ref="L24" si="15">N24*1.1</f>
        <v>5031.9279296000004</v>
      </c>
      <c r="M24" s="300">
        <f t="shared" ref="M24" si="16">N24*P24</f>
        <v>0</v>
      </c>
      <c r="N24" s="300">
        <f>O24*P1</f>
        <v>4574.4799359999997</v>
      </c>
      <c r="O24" s="253">
        <v>69.040000000000006</v>
      </c>
      <c r="P24" s="301"/>
    </row>
    <row r="25" spans="1:16" ht="31.5" customHeight="1" outlineLevel="1" x14ac:dyDescent="0.25">
      <c r="A25" s="73" t="s">
        <v>394</v>
      </c>
      <c r="B25" s="298" t="s">
        <v>362</v>
      </c>
      <c r="C25" s="51" t="s">
        <v>308</v>
      </c>
      <c r="D25" s="272" t="s">
        <v>185</v>
      </c>
      <c r="E25" s="34" t="s">
        <v>76</v>
      </c>
      <c r="F25" s="51" t="s">
        <v>363</v>
      </c>
      <c r="G25" s="279">
        <f t="shared" si="6"/>
        <v>0</v>
      </c>
      <c r="H25" s="299">
        <f t="shared" si="0"/>
        <v>5946.8239168</v>
      </c>
      <c r="I25" s="299">
        <f t="shared" si="1"/>
        <v>0</v>
      </c>
      <c r="J25" s="299">
        <f t="shared" si="2"/>
        <v>5489.3759231999993</v>
      </c>
      <c r="K25" s="299">
        <f t="shared" si="3"/>
        <v>0</v>
      </c>
      <c r="L25" s="299">
        <f t="shared" si="4"/>
        <v>5031.9279296000004</v>
      </c>
      <c r="M25" s="300">
        <f t="shared" si="5"/>
        <v>0</v>
      </c>
      <c r="N25" s="300">
        <f>O25*Содержание!D12</f>
        <v>4574.4799359999997</v>
      </c>
      <c r="O25" s="253">
        <v>69.040000000000006</v>
      </c>
      <c r="P25" s="301"/>
    </row>
    <row r="26" spans="1:16" ht="29.25" customHeight="1" outlineLevel="1" thickBot="1" x14ac:dyDescent="0.3">
      <c r="A26" s="73" t="s">
        <v>395</v>
      </c>
      <c r="B26" s="298" t="s">
        <v>362</v>
      </c>
      <c r="C26" s="51" t="s">
        <v>308</v>
      </c>
      <c r="D26" s="246" t="s">
        <v>185</v>
      </c>
      <c r="E26" s="34" t="s">
        <v>78</v>
      </c>
      <c r="F26" s="51" t="s">
        <v>363</v>
      </c>
      <c r="G26" s="279">
        <f t="shared" si="6"/>
        <v>0</v>
      </c>
      <c r="H26" s="299">
        <f t="shared" si="0"/>
        <v>5919.2604223999997</v>
      </c>
      <c r="I26" s="299">
        <f t="shared" si="1"/>
        <v>0</v>
      </c>
      <c r="J26" s="299">
        <f t="shared" si="2"/>
        <v>5463.9326975999993</v>
      </c>
      <c r="K26" s="299">
        <f t="shared" si="3"/>
        <v>0</v>
      </c>
      <c r="L26" s="299">
        <f t="shared" si="4"/>
        <v>5008.6049727999998</v>
      </c>
      <c r="M26" s="300">
        <f t="shared" si="5"/>
        <v>0</v>
      </c>
      <c r="N26" s="300">
        <f>O26*Содержание!D12</f>
        <v>4553.2772479999994</v>
      </c>
      <c r="O26" s="253">
        <v>68.72</v>
      </c>
      <c r="P26" s="301"/>
    </row>
    <row r="27" spans="1:16" ht="30" customHeight="1" thickBot="1" x14ac:dyDescent="0.3">
      <c r="A27" s="366" t="s">
        <v>179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1"/>
    </row>
    <row r="28" spans="1:16" ht="15.75" outlineLevel="1" x14ac:dyDescent="0.25">
      <c r="A28" s="31" t="s">
        <v>105</v>
      </c>
      <c r="B28" s="55" t="s">
        <v>25</v>
      </c>
      <c r="C28" s="32" t="s">
        <v>310</v>
      </c>
      <c r="D28" s="32"/>
      <c r="E28" s="32" t="s">
        <v>13</v>
      </c>
      <c r="F28" s="32" t="s">
        <v>86</v>
      </c>
      <c r="G28" s="118">
        <f>H28*P28</f>
        <v>0</v>
      </c>
      <c r="H28" s="299">
        <f t="shared" ref="H28:H44" si="17">N28*1.3</f>
        <v>8364.6591912000004</v>
      </c>
      <c r="I28" s="299">
        <f t="shared" ref="I28:I44" si="18">J28*P28</f>
        <v>0</v>
      </c>
      <c r="J28" s="299">
        <f t="shared" ref="J28:J44" si="19">N28*1.2</f>
        <v>7721.2238687999989</v>
      </c>
      <c r="K28" s="299">
        <f t="shared" ref="K28:K44" si="20">L28*P28</f>
        <v>0</v>
      </c>
      <c r="L28" s="299">
        <f t="shared" ref="L28:L44" si="21">N28*1.1</f>
        <v>7077.7885464000001</v>
      </c>
      <c r="M28" s="300">
        <f t="shared" ref="M28:M44" si="22">N28*P28</f>
        <v>0</v>
      </c>
      <c r="N28" s="300">
        <f>O28*Содержание!D12</f>
        <v>6434.3532239999995</v>
      </c>
      <c r="O28" s="253">
        <v>97.11</v>
      </c>
      <c r="P28" s="301"/>
    </row>
    <row r="29" spans="1:16" ht="15.75" outlineLevel="1" x14ac:dyDescent="0.25">
      <c r="A29" s="33" t="s">
        <v>106</v>
      </c>
      <c r="B29" s="56" t="s">
        <v>25</v>
      </c>
      <c r="C29" s="34" t="s">
        <v>310</v>
      </c>
      <c r="D29" s="49"/>
      <c r="E29" s="34" t="s">
        <v>14</v>
      </c>
      <c r="F29" s="34" t="s">
        <v>86</v>
      </c>
      <c r="G29" s="119">
        <f t="shared" ref="G29:G41" si="23">H29*P29</f>
        <v>0</v>
      </c>
      <c r="H29" s="299">
        <f t="shared" si="17"/>
        <v>8364.6591912000004</v>
      </c>
      <c r="I29" s="299">
        <f t="shared" si="18"/>
        <v>0</v>
      </c>
      <c r="J29" s="299">
        <f t="shared" si="19"/>
        <v>7721.2238687999989</v>
      </c>
      <c r="K29" s="299">
        <f t="shared" si="20"/>
        <v>0</v>
      </c>
      <c r="L29" s="299">
        <f t="shared" si="21"/>
        <v>7077.7885464000001</v>
      </c>
      <c r="M29" s="300">
        <f t="shared" si="22"/>
        <v>0</v>
      </c>
      <c r="N29" s="300">
        <f>O29*Содержание!D12</f>
        <v>6434.3532239999995</v>
      </c>
      <c r="O29" s="253">
        <v>97.11</v>
      </c>
      <c r="P29" s="301"/>
    </row>
    <row r="30" spans="1:16" ht="15.75" outlineLevel="1" x14ac:dyDescent="0.25">
      <c r="A30" s="33" t="s">
        <v>107</v>
      </c>
      <c r="B30" s="56" t="s">
        <v>25</v>
      </c>
      <c r="C30" s="34" t="s">
        <v>310</v>
      </c>
      <c r="D30" s="49"/>
      <c r="E30" s="34" t="s">
        <v>76</v>
      </c>
      <c r="F30" s="34" t="s">
        <v>86</v>
      </c>
      <c r="G30" s="119">
        <f t="shared" si="23"/>
        <v>0</v>
      </c>
      <c r="H30" s="299">
        <f t="shared" si="17"/>
        <v>8364.6591912000004</v>
      </c>
      <c r="I30" s="299">
        <f t="shared" si="18"/>
        <v>0</v>
      </c>
      <c r="J30" s="299">
        <f t="shared" si="19"/>
        <v>7721.2238687999989</v>
      </c>
      <c r="K30" s="299">
        <f t="shared" si="20"/>
        <v>0</v>
      </c>
      <c r="L30" s="299">
        <f t="shared" si="21"/>
        <v>7077.7885464000001</v>
      </c>
      <c r="M30" s="300">
        <f t="shared" si="22"/>
        <v>0</v>
      </c>
      <c r="N30" s="300">
        <f>O30*Содержание!D12</f>
        <v>6434.3532239999995</v>
      </c>
      <c r="O30" s="253">
        <v>97.11</v>
      </c>
      <c r="P30" s="301"/>
    </row>
    <row r="31" spans="1:16" ht="15.75" outlineLevel="1" x14ac:dyDescent="0.25">
      <c r="A31" s="33" t="s">
        <v>309</v>
      </c>
      <c r="B31" s="56" t="s">
        <v>25</v>
      </c>
      <c r="C31" s="34" t="s">
        <v>310</v>
      </c>
      <c r="D31" s="49"/>
      <c r="E31" s="34" t="s">
        <v>303</v>
      </c>
      <c r="F31" s="34" t="s">
        <v>86</v>
      </c>
      <c r="G31" s="279"/>
      <c r="H31" s="299">
        <f t="shared" si="17"/>
        <v>8364.6591912000004</v>
      </c>
      <c r="I31" s="299">
        <f t="shared" si="18"/>
        <v>0</v>
      </c>
      <c r="J31" s="299">
        <f t="shared" si="19"/>
        <v>7721.2238687999989</v>
      </c>
      <c r="K31" s="299">
        <f t="shared" si="20"/>
        <v>0</v>
      </c>
      <c r="L31" s="299">
        <f t="shared" si="21"/>
        <v>7077.7885464000001</v>
      </c>
      <c r="M31" s="300">
        <f t="shared" si="22"/>
        <v>0</v>
      </c>
      <c r="N31" s="300">
        <f>O31*Содержание!D12</f>
        <v>6434.3532239999995</v>
      </c>
      <c r="O31" s="253">
        <v>97.11</v>
      </c>
      <c r="P31" s="301"/>
    </row>
    <row r="32" spans="1:16" ht="15.75" outlineLevel="1" x14ac:dyDescent="0.25">
      <c r="A32" s="74" t="s">
        <v>108</v>
      </c>
      <c r="B32" s="286" t="s">
        <v>25</v>
      </c>
      <c r="C32" s="51" t="s">
        <v>310</v>
      </c>
      <c r="D32" s="246"/>
      <c r="E32" s="51" t="s">
        <v>16</v>
      </c>
      <c r="F32" s="51" t="s">
        <v>86</v>
      </c>
      <c r="G32" s="279">
        <f t="shared" si="23"/>
        <v>0</v>
      </c>
      <c r="H32" s="299">
        <f t="shared" si="17"/>
        <v>8430.122490400001</v>
      </c>
      <c r="I32" s="299">
        <f t="shared" si="18"/>
        <v>0</v>
      </c>
      <c r="J32" s="299">
        <f t="shared" si="19"/>
        <v>7781.6515295999998</v>
      </c>
      <c r="K32" s="299">
        <f t="shared" si="20"/>
        <v>0</v>
      </c>
      <c r="L32" s="299">
        <f t="shared" si="21"/>
        <v>7133.1805688000004</v>
      </c>
      <c r="M32" s="300">
        <f t="shared" si="22"/>
        <v>0</v>
      </c>
      <c r="N32" s="300">
        <f>O32*Содержание!D12</f>
        <v>6484.7096080000001</v>
      </c>
      <c r="O32" s="253">
        <v>97.87</v>
      </c>
      <c r="P32" s="301"/>
    </row>
    <row r="33" spans="1:24" ht="15.75" outlineLevel="1" x14ac:dyDescent="0.25">
      <c r="A33" s="295" t="s">
        <v>321</v>
      </c>
      <c r="B33" s="296" t="s">
        <v>25</v>
      </c>
      <c r="C33" s="297" t="s">
        <v>310</v>
      </c>
      <c r="D33" s="297"/>
      <c r="E33" s="297" t="s">
        <v>14</v>
      </c>
      <c r="F33" s="298" t="s">
        <v>319</v>
      </c>
      <c r="G33" s="279">
        <f t="shared" si="23"/>
        <v>0</v>
      </c>
      <c r="H33" s="299">
        <f t="shared" si="17"/>
        <v>8623.9283104000006</v>
      </c>
      <c r="I33" s="299">
        <f t="shared" si="18"/>
        <v>0</v>
      </c>
      <c r="J33" s="299">
        <f t="shared" si="19"/>
        <v>7960.5492095999998</v>
      </c>
      <c r="K33" s="299">
        <f t="shared" si="20"/>
        <v>0</v>
      </c>
      <c r="L33" s="299">
        <f t="shared" si="21"/>
        <v>7297.1701088000009</v>
      </c>
      <c r="M33" s="300">
        <f t="shared" si="22"/>
        <v>0</v>
      </c>
      <c r="N33" s="300">
        <f>O33*Содержание!D12</f>
        <v>6633.7910080000001</v>
      </c>
      <c r="O33" s="253">
        <v>100.12</v>
      </c>
      <c r="P33" s="301"/>
      <c r="Q33" s="164"/>
      <c r="R33" s="164"/>
      <c r="S33" s="164"/>
      <c r="T33" s="164"/>
      <c r="U33" s="164"/>
      <c r="V33" s="164"/>
      <c r="W33" s="164"/>
      <c r="X33" s="164"/>
    </row>
    <row r="34" spans="1:24" ht="15.75" outlineLevel="1" x14ac:dyDescent="0.25">
      <c r="A34" s="74" t="s">
        <v>322</v>
      </c>
      <c r="B34" s="286" t="s">
        <v>25</v>
      </c>
      <c r="C34" s="51" t="s">
        <v>310</v>
      </c>
      <c r="D34" s="246"/>
      <c r="E34" s="51" t="s">
        <v>76</v>
      </c>
      <c r="F34" s="298" t="s">
        <v>319</v>
      </c>
      <c r="G34" s="279">
        <f t="shared" si="23"/>
        <v>0</v>
      </c>
      <c r="H34" s="299">
        <f t="shared" si="17"/>
        <v>8623.9283104000006</v>
      </c>
      <c r="I34" s="299">
        <f t="shared" si="18"/>
        <v>0</v>
      </c>
      <c r="J34" s="299">
        <f t="shared" si="19"/>
        <v>7960.5492095999998</v>
      </c>
      <c r="K34" s="299">
        <f t="shared" si="20"/>
        <v>0</v>
      </c>
      <c r="L34" s="299">
        <f t="shared" si="21"/>
        <v>7297.1701088000009</v>
      </c>
      <c r="M34" s="300">
        <f t="shared" si="22"/>
        <v>0</v>
      </c>
      <c r="N34" s="300">
        <f>O34*Содержание!D12</f>
        <v>6633.7910080000001</v>
      </c>
      <c r="O34" s="253">
        <v>100.12</v>
      </c>
      <c r="P34" s="301"/>
      <c r="Q34" s="164"/>
      <c r="R34" s="164"/>
      <c r="S34" s="164"/>
      <c r="T34" s="164"/>
      <c r="U34" s="164"/>
      <c r="V34" s="164"/>
      <c r="W34" s="164"/>
      <c r="X34" s="164"/>
    </row>
    <row r="35" spans="1:24" s="164" customFormat="1" ht="15.75" outlineLevel="1" x14ac:dyDescent="0.25">
      <c r="A35" s="322" t="s">
        <v>371</v>
      </c>
      <c r="B35" s="322" t="s">
        <v>362</v>
      </c>
      <c r="C35" s="325" t="s">
        <v>310</v>
      </c>
      <c r="D35" s="325"/>
      <c r="E35" s="325" t="s">
        <v>76</v>
      </c>
      <c r="F35" s="325" t="s">
        <v>363</v>
      </c>
      <c r="G35" s="279">
        <f t="shared" si="23"/>
        <v>0</v>
      </c>
      <c r="H35" s="299">
        <f t="shared" si="17"/>
        <v>8623.9283104000006</v>
      </c>
      <c r="I35" s="299">
        <f t="shared" si="18"/>
        <v>0</v>
      </c>
      <c r="J35" s="299">
        <f t="shared" si="19"/>
        <v>7960.5492095999998</v>
      </c>
      <c r="K35" s="299">
        <f t="shared" si="20"/>
        <v>0</v>
      </c>
      <c r="L35" s="299">
        <f t="shared" si="21"/>
        <v>7297.1701088000009</v>
      </c>
      <c r="M35" s="300">
        <f t="shared" si="22"/>
        <v>0</v>
      </c>
      <c r="N35" s="300">
        <f>O35*Содержание!D12</f>
        <v>6633.7910080000001</v>
      </c>
      <c r="O35" s="253">
        <v>100.12</v>
      </c>
      <c r="P35" s="301"/>
      <c r="Q35" s="278"/>
    </row>
    <row r="36" spans="1:24" s="164" customFormat="1" ht="15.75" outlineLevel="1" x14ac:dyDescent="0.25">
      <c r="A36" s="157" t="s">
        <v>372</v>
      </c>
      <c r="B36" s="334" t="s">
        <v>362</v>
      </c>
      <c r="C36" s="246" t="s">
        <v>310</v>
      </c>
      <c r="D36" s="246"/>
      <c r="E36" s="246" t="s">
        <v>16</v>
      </c>
      <c r="F36" s="246" t="s">
        <v>363</v>
      </c>
      <c r="G36" s="279">
        <f t="shared" si="23"/>
        <v>0</v>
      </c>
      <c r="H36" s="299">
        <f t="shared" si="17"/>
        <v>8691.1143279999997</v>
      </c>
      <c r="I36" s="299">
        <f t="shared" si="18"/>
        <v>0</v>
      </c>
      <c r="J36" s="299">
        <f t="shared" si="19"/>
        <v>8022.5670719999998</v>
      </c>
      <c r="K36" s="299">
        <f t="shared" si="20"/>
        <v>0</v>
      </c>
      <c r="L36" s="299">
        <f t="shared" si="21"/>
        <v>7354.0198160000009</v>
      </c>
      <c r="M36" s="300">
        <f t="shared" si="22"/>
        <v>0</v>
      </c>
      <c r="N36" s="300">
        <f>O36*Содержание!D12</f>
        <v>6685.4725600000002</v>
      </c>
      <c r="O36" s="253">
        <v>100.9</v>
      </c>
      <c r="P36" s="301"/>
    </row>
    <row r="37" spans="1:24" ht="15.75" customHeight="1" outlineLevel="1" thickBot="1" x14ac:dyDescent="0.3">
      <c r="A37" s="74" t="s">
        <v>373</v>
      </c>
      <c r="B37" s="268" t="s">
        <v>362</v>
      </c>
      <c r="C37" s="51" t="s">
        <v>310</v>
      </c>
      <c r="D37" s="273"/>
      <c r="E37" s="51" t="s">
        <v>76</v>
      </c>
      <c r="F37" s="76" t="s">
        <v>364</v>
      </c>
      <c r="G37" s="279">
        <f t="shared" si="23"/>
        <v>0</v>
      </c>
      <c r="H37" s="386">
        <f t="shared" si="17"/>
        <v>8623.9283104000006</v>
      </c>
      <c r="I37" s="386">
        <f t="shared" si="18"/>
        <v>0</v>
      </c>
      <c r="J37" s="386">
        <f t="shared" si="19"/>
        <v>7960.5492095999998</v>
      </c>
      <c r="K37" s="386">
        <f t="shared" si="20"/>
        <v>0</v>
      </c>
      <c r="L37" s="386">
        <f t="shared" si="21"/>
        <v>7297.1701088000009</v>
      </c>
      <c r="M37" s="387">
        <f t="shared" si="22"/>
        <v>0</v>
      </c>
      <c r="N37" s="387">
        <f>O37*Содержание!D12</f>
        <v>6633.7910080000001</v>
      </c>
      <c r="O37" s="388">
        <v>100.12</v>
      </c>
      <c r="P37" s="389"/>
      <c r="Q37" s="164"/>
      <c r="R37" s="164"/>
      <c r="S37" s="164"/>
      <c r="T37" s="164"/>
      <c r="U37" s="164"/>
      <c r="V37" s="164"/>
      <c r="W37" s="164"/>
      <c r="X37" s="164"/>
    </row>
    <row r="38" spans="1:24" ht="30.75" customHeight="1" outlineLevel="1" x14ac:dyDescent="0.25">
      <c r="A38" s="31" t="s">
        <v>109</v>
      </c>
      <c r="B38" s="32" t="s">
        <v>25</v>
      </c>
      <c r="C38" s="32" t="s">
        <v>310</v>
      </c>
      <c r="D38" s="32" t="s">
        <v>186</v>
      </c>
      <c r="E38" s="32" t="s">
        <v>14</v>
      </c>
      <c r="F38" s="32" t="s">
        <v>86</v>
      </c>
      <c r="G38" s="118">
        <f t="shared" si="23"/>
        <v>0</v>
      </c>
      <c r="H38" s="303">
        <f t="shared" si="17"/>
        <v>9226.0183911999993</v>
      </c>
      <c r="I38" s="303">
        <f t="shared" si="18"/>
        <v>0</v>
      </c>
      <c r="J38" s="303">
        <f t="shared" si="19"/>
        <v>8516.3246687999981</v>
      </c>
      <c r="K38" s="303">
        <f t="shared" si="20"/>
        <v>0</v>
      </c>
      <c r="L38" s="303">
        <f t="shared" si="21"/>
        <v>7806.6309463999996</v>
      </c>
      <c r="M38" s="390">
        <f t="shared" si="22"/>
        <v>0</v>
      </c>
      <c r="N38" s="390">
        <f>O38*Содержание!D12</f>
        <v>7096.9372239999993</v>
      </c>
      <c r="O38" s="391">
        <v>107.11</v>
      </c>
      <c r="P38" s="364"/>
    </row>
    <row r="39" spans="1:24" ht="30.75" customHeight="1" outlineLevel="1" x14ac:dyDescent="0.25">
      <c r="A39" s="33" t="s">
        <v>110</v>
      </c>
      <c r="B39" s="34" t="s">
        <v>25</v>
      </c>
      <c r="C39" s="34" t="s">
        <v>310</v>
      </c>
      <c r="D39" s="49" t="s">
        <v>186</v>
      </c>
      <c r="E39" s="34" t="s">
        <v>78</v>
      </c>
      <c r="F39" s="34" t="s">
        <v>86</v>
      </c>
      <c r="G39" s="119">
        <f t="shared" si="23"/>
        <v>0</v>
      </c>
      <c r="H39" s="299">
        <f t="shared" si="17"/>
        <v>9357.8063487999989</v>
      </c>
      <c r="I39" s="299">
        <f t="shared" si="18"/>
        <v>0</v>
      </c>
      <c r="J39" s="299">
        <f t="shared" si="19"/>
        <v>8637.9750911999981</v>
      </c>
      <c r="K39" s="299">
        <f t="shared" si="20"/>
        <v>0</v>
      </c>
      <c r="L39" s="299">
        <f t="shared" si="21"/>
        <v>7918.1438336000001</v>
      </c>
      <c r="M39" s="300">
        <f t="shared" si="22"/>
        <v>0</v>
      </c>
      <c r="N39" s="300">
        <f>O39*Содержание!D12</f>
        <v>7198.3125759999994</v>
      </c>
      <c r="O39" s="253">
        <v>108.64</v>
      </c>
      <c r="P39" s="301"/>
    </row>
    <row r="40" spans="1:24" ht="31.5" customHeight="1" outlineLevel="1" x14ac:dyDescent="0.25">
      <c r="A40" s="74" t="s">
        <v>111</v>
      </c>
      <c r="B40" s="51" t="s">
        <v>25</v>
      </c>
      <c r="C40" s="51" t="s">
        <v>310</v>
      </c>
      <c r="D40" s="246" t="s">
        <v>186</v>
      </c>
      <c r="E40" s="51" t="s">
        <v>15</v>
      </c>
      <c r="F40" s="51" t="s">
        <v>86</v>
      </c>
      <c r="G40" s="279">
        <f t="shared" ref="G40" si="24">H40*P40</f>
        <v>0</v>
      </c>
      <c r="H40" s="299">
        <f t="shared" si="17"/>
        <v>9412.9333375999995</v>
      </c>
      <c r="I40" s="299">
        <f t="shared" si="18"/>
        <v>0</v>
      </c>
      <c r="J40" s="299">
        <f t="shared" si="19"/>
        <v>8688.8615423999981</v>
      </c>
      <c r="K40" s="299">
        <f t="shared" si="20"/>
        <v>0</v>
      </c>
      <c r="L40" s="299">
        <f t="shared" si="21"/>
        <v>7964.7897471999995</v>
      </c>
      <c r="M40" s="300">
        <f t="shared" si="22"/>
        <v>0</v>
      </c>
      <c r="N40" s="300">
        <f>O40*Содержание!D12</f>
        <v>7240.7179519999991</v>
      </c>
      <c r="O40" s="253">
        <v>109.28</v>
      </c>
      <c r="P40" s="301"/>
    </row>
    <row r="41" spans="1:24" s="164" customFormat="1" ht="28.5" customHeight="1" outlineLevel="1" x14ac:dyDescent="0.25">
      <c r="A41" s="277" t="s">
        <v>311</v>
      </c>
      <c r="B41" s="272" t="s">
        <v>25</v>
      </c>
      <c r="C41" s="272" t="s">
        <v>310</v>
      </c>
      <c r="D41" s="272" t="s">
        <v>186</v>
      </c>
      <c r="E41" s="272" t="s">
        <v>76</v>
      </c>
      <c r="F41" s="328" t="s">
        <v>304</v>
      </c>
      <c r="G41" s="280">
        <f t="shared" si="23"/>
        <v>0</v>
      </c>
      <c r="H41" s="299">
        <f t="shared" si="17"/>
        <v>9412.9333375999995</v>
      </c>
      <c r="I41" s="299">
        <f t="shared" si="18"/>
        <v>0</v>
      </c>
      <c r="J41" s="299">
        <f t="shared" si="19"/>
        <v>8688.8615423999981</v>
      </c>
      <c r="K41" s="299">
        <f t="shared" si="20"/>
        <v>0</v>
      </c>
      <c r="L41" s="299">
        <f t="shared" si="21"/>
        <v>7964.7897471999995</v>
      </c>
      <c r="M41" s="300">
        <f t="shared" si="22"/>
        <v>0</v>
      </c>
      <c r="N41" s="300">
        <f>O41*Содержание!D12</f>
        <v>7240.7179519999991</v>
      </c>
      <c r="O41" s="253">
        <v>109.28</v>
      </c>
      <c r="P41" s="301"/>
    </row>
    <row r="42" spans="1:24" s="164" customFormat="1" ht="31.5" customHeight="1" outlineLevel="1" x14ac:dyDescent="0.25">
      <c r="A42" s="337" t="s">
        <v>381</v>
      </c>
      <c r="B42" s="238" t="s">
        <v>362</v>
      </c>
      <c r="C42" s="246" t="s">
        <v>310</v>
      </c>
      <c r="D42" s="246" t="s">
        <v>186</v>
      </c>
      <c r="E42" s="246" t="s">
        <v>14</v>
      </c>
      <c r="F42" s="246" t="s">
        <v>363</v>
      </c>
      <c r="G42" s="279">
        <f t="shared" ref="G42:G44" si="25">H42*P42</f>
        <v>0</v>
      </c>
      <c r="H42" s="299">
        <f t="shared" si="17"/>
        <v>9511.9896456000006</v>
      </c>
      <c r="I42" s="299">
        <f t="shared" si="18"/>
        <v>0</v>
      </c>
      <c r="J42" s="299">
        <f t="shared" si="19"/>
        <v>8780.2981344</v>
      </c>
      <c r="K42" s="299">
        <f t="shared" si="20"/>
        <v>0</v>
      </c>
      <c r="L42" s="299">
        <f t="shared" si="21"/>
        <v>8048.6066232000003</v>
      </c>
      <c r="M42" s="300">
        <f t="shared" si="22"/>
        <v>0</v>
      </c>
      <c r="N42" s="300">
        <f>O42*Содержание!D12</f>
        <v>7316.9151119999997</v>
      </c>
      <c r="O42" s="253">
        <v>110.43</v>
      </c>
      <c r="P42" s="301"/>
    </row>
    <row r="43" spans="1:24" s="164" customFormat="1" ht="30" customHeight="1" outlineLevel="1" x14ac:dyDescent="0.25">
      <c r="A43" s="322" t="s">
        <v>382</v>
      </c>
      <c r="B43" s="336" t="s">
        <v>362</v>
      </c>
      <c r="C43" s="272" t="s">
        <v>310</v>
      </c>
      <c r="D43" s="268" t="s">
        <v>186</v>
      </c>
      <c r="E43" s="322" t="s">
        <v>76</v>
      </c>
      <c r="F43" s="325" t="s">
        <v>363</v>
      </c>
      <c r="G43" s="279">
        <f t="shared" si="25"/>
        <v>0</v>
      </c>
      <c r="H43" s="299">
        <f t="shared" si="17"/>
        <v>9704.9341064</v>
      </c>
      <c r="I43" s="299">
        <f t="shared" si="18"/>
        <v>0</v>
      </c>
      <c r="J43" s="299">
        <f t="shared" si="19"/>
        <v>8958.4007135999982</v>
      </c>
      <c r="K43" s="299">
        <f t="shared" si="20"/>
        <v>0</v>
      </c>
      <c r="L43" s="299">
        <f t="shared" si="21"/>
        <v>8211.8673208</v>
      </c>
      <c r="M43" s="300">
        <f t="shared" si="22"/>
        <v>0</v>
      </c>
      <c r="N43" s="300">
        <f>O43*Содержание!D12</f>
        <v>7465.3339279999991</v>
      </c>
      <c r="O43" s="253">
        <v>112.67</v>
      </c>
      <c r="P43" s="301"/>
    </row>
    <row r="44" spans="1:24" s="164" customFormat="1" ht="30" customHeight="1" outlineLevel="1" thickBot="1" x14ac:dyDescent="0.3">
      <c r="A44" s="157" t="s">
        <v>383</v>
      </c>
      <c r="B44" s="238" t="s">
        <v>362</v>
      </c>
      <c r="C44" s="49" t="s">
        <v>310</v>
      </c>
      <c r="D44" s="246" t="s">
        <v>186</v>
      </c>
      <c r="E44" s="49" t="s">
        <v>78</v>
      </c>
      <c r="F44" s="246" t="s">
        <v>363</v>
      </c>
      <c r="G44" s="279">
        <f t="shared" si="25"/>
        <v>0</v>
      </c>
      <c r="H44" s="299">
        <f t="shared" si="17"/>
        <v>9647.2230399999989</v>
      </c>
      <c r="I44" s="299">
        <f t="shared" si="18"/>
        <v>0</v>
      </c>
      <c r="J44" s="299">
        <f t="shared" si="19"/>
        <v>8905.1289599999982</v>
      </c>
      <c r="K44" s="299">
        <f t="shared" si="20"/>
        <v>0</v>
      </c>
      <c r="L44" s="299">
        <f t="shared" si="21"/>
        <v>8163.0348800000002</v>
      </c>
      <c r="M44" s="300">
        <f t="shared" si="22"/>
        <v>0</v>
      </c>
      <c r="N44" s="300">
        <f>O44*Содержание!D12</f>
        <v>7420.9407999999994</v>
      </c>
      <c r="O44" s="253">
        <v>112</v>
      </c>
      <c r="P44" s="301"/>
    </row>
    <row r="45" spans="1:24" ht="30" customHeight="1" thickBot="1" x14ac:dyDescent="0.3">
      <c r="A45" s="366" t="s">
        <v>180</v>
      </c>
      <c r="B45" s="270"/>
      <c r="C45" s="270"/>
      <c r="D45" s="417"/>
      <c r="E45" s="417"/>
      <c r="F45" s="417"/>
      <c r="G45" s="270"/>
      <c r="H45" s="270"/>
      <c r="I45" s="270"/>
      <c r="J45" s="270"/>
      <c r="K45" s="270"/>
      <c r="L45" s="270"/>
      <c r="M45" s="270"/>
      <c r="N45" s="270"/>
      <c r="O45" s="270"/>
      <c r="P45" s="271"/>
    </row>
    <row r="46" spans="1:24" ht="15.75" outlineLevel="1" x14ac:dyDescent="0.25">
      <c r="A46" s="31" t="s">
        <v>113</v>
      </c>
      <c r="B46" s="55" t="s">
        <v>25</v>
      </c>
      <c r="C46" s="32" t="s">
        <v>555</v>
      </c>
      <c r="D46" s="32"/>
      <c r="E46" s="32" t="s">
        <v>13</v>
      </c>
      <c r="F46" s="32" t="s">
        <v>86</v>
      </c>
      <c r="G46" s="118">
        <f>H46*P46</f>
        <v>0</v>
      </c>
      <c r="H46" s="299">
        <f t="shared" ref="H46:H62" si="26">N46*1.3</f>
        <v>12249.389183200001</v>
      </c>
      <c r="I46" s="299">
        <f t="shared" ref="I46:I62" si="27">J46*P46</f>
        <v>0</v>
      </c>
      <c r="J46" s="299">
        <f t="shared" ref="J46:J62" si="28">N46*1.2</f>
        <v>11307.128476799999</v>
      </c>
      <c r="K46" s="299">
        <f t="shared" ref="K46:K62" si="29">L46*P46</f>
        <v>0</v>
      </c>
      <c r="L46" s="299">
        <f t="shared" ref="L46:L62" si="30">N46*1.1</f>
        <v>10364.8677704</v>
      </c>
      <c r="M46" s="300">
        <f t="shared" ref="M46:M62" si="31">N46*P46</f>
        <v>0</v>
      </c>
      <c r="N46" s="300">
        <f>O46*Содержание!D12</f>
        <v>9422.6070639999998</v>
      </c>
      <c r="O46" s="253">
        <v>142.21</v>
      </c>
      <c r="P46" s="301"/>
    </row>
    <row r="47" spans="1:24" ht="15.75" outlineLevel="1" x14ac:dyDescent="0.25">
      <c r="A47" s="33" t="s">
        <v>112</v>
      </c>
      <c r="B47" s="56" t="s">
        <v>25</v>
      </c>
      <c r="C47" s="34" t="s">
        <v>555</v>
      </c>
      <c r="D47" s="34"/>
      <c r="E47" s="34" t="s">
        <v>14</v>
      </c>
      <c r="F47" s="34" t="s">
        <v>86</v>
      </c>
      <c r="G47" s="119">
        <f t="shared" ref="G47:G58" si="32">H47*P47</f>
        <v>0</v>
      </c>
      <c r="H47" s="299">
        <f t="shared" si="26"/>
        <v>12249.389183200001</v>
      </c>
      <c r="I47" s="299">
        <f t="shared" si="27"/>
        <v>0</v>
      </c>
      <c r="J47" s="299">
        <f t="shared" si="28"/>
        <v>11307.128476799999</v>
      </c>
      <c r="K47" s="299">
        <f t="shared" si="29"/>
        <v>0</v>
      </c>
      <c r="L47" s="299">
        <f t="shared" si="30"/>
        <v>10364.8677704</v>
      </c>
      <c r="M47" s="300">
        <f t="shared" si="31"/>
        <v>0</v>
      </c>
      <c r="N47" s="300">
        <f>O47*Содержание!D12</f>
        <v>9422.6070639999998</v>
      </c>
      <c r="O47" s="253">
        <v>142.21</v>
      </c>
      <c r="P47" s="301"/>
    </row>
    <row r="48" spans="1:24" ht="15.75" outlineLevel="1" x14ac:dyDescent="0.25">
      <c r="A48" s="33" t="s">
        <v>114</v>
      </c>
      <c r="B48" s="56" t="s">
        <v>25</v>
      </c>
      <c r="C48" s="34" t="s">
        <v>555</v>
      </c>
      <c r="D48" s="34"/>
      <c r="E48" s="34" t="s">
        <v>76</v>
      </c>
      <c r="F48" s="251" t="s">
        <v>86</v>
      </c>
      <c r="G48" s="119">
        <f t="shared" si="32"/>
        <v>0</v>
      </c>
      <c r="H48" s="299">
        <f t="shared" si="26"/>
        <v>12395.820247199999</v>
      </c>
      <c r="I48" s="299">
        <f t="shared" si="27"/>
        <v>0</v>
      </c>
      <c r="J48" s="299">
        <f t="shared" si="28"/>
        <v>11442.295612799999</v>
      </c>
      <c r="K48" s="299">
        <f t="shared" si="29"/>
        <v>0</v>
      </c>
      <c r="L48" s="299">
        <f t="shared" si="30"/>
        <v>10488.7709784</v>
      </c>
      <c r="M48" s="300">
        <f t="shared" si="31"/>
        <v>0</v>
      </c>
      <c r="N48" s="300">
        <f>O48*Содержание!D12</f>
        <v>9535.2463439999992</v>
      </c>
      <c r="O48" s="253">
        <v>143.91</v>
      </c>
      <c r="P48" s="301"/>
    </row>
    <row r="49" spans="1:16" ht="15.75" outlineLevel="1" x14ac:dyDescent="0.25">
      <c r="A49" s="288" t="s">
        <v>312</v>
      </c>
      <c r="B49" s="251" t="s">
        <v>25</v>
      </c>
      <c r="C49" s="251" t="s">
        <v>555</v>
      </c>
      <c r="D49" s="251"/>
      <c r="E49" s="251" t="s">
        <v>76</v>
      </c>
      <c r="F49" s="289" t="s">
        <v>115</v>
      </c>
      <c r="G49" s="279">
        <f t="shared" si="32"/>
        <v>0</v>
      </c>
      <c r="H49" s="299">
        <f t="shared" si="26"/>
        <v>12395.820247199999</v>
      </c>
      <c r="I49" s="299">
        <f t="shared" si="27"/>
        <v>0</v>
      </c>
      <c r="J49" s="299">
        <f t="shared" si="28"/>
        <v>11442.295612799999</v>
      </c>
      <c r="K49" s="299">
        <f t="shared" si="29"/>
        <v>0</v>
      </c>
      <c r="L49" s="299">
        <f t="shared" si="30"/>
        <v>10488.7709784</v>
      </c>
      <c r="M49" s="300">
        <f t="shared" si="31"/>
        <v>0</v>
      </c>
      <c r="N49" s="300">
        <f>O49*Содержание!D12</f>
        <v>9535.2463439999992</v>
      </c>
      <c r="O49" s="253">
        <v>143.91</v>
      </c>
      <c r="P49" s="301"/>
    </row>
    <row r="50" spans="1:16" ht="15.75" outlineLevel="1" x14ac:dyDescent="0.25">
      <c r="A50" s="329" t="s">
        <v>318</v>
      </c>
      <c r="B50" s="294" t="s">
        <v>25</v>
      </c>
      <c r="C50" s="246" t="s">
        <v>555</v>
      </c>
      <c r="D50" s="246"/>
      <c r="E50" s="272" t="s">
        <v>14</v>
      </c>
      <c r="F50" s="272" t="s">
        <v>319</v>
      </c>
      <c r="G50" s="279">
        <f t="shared" si="32"/>
        <v>0</v>
      </c>
      <c r="H50" s="299">
        <f t="shared" si="26"/>
        <v>12628.3872312</v>
      </c>
      <c r="I50" s="299">
        <f t="shared" si="27"/>
        <v>0</v>
      </c>
      <c r="J50" s="299">
        <f t="shared" si="28"/>
        <v>11656.972828799999</v>
      </c>
      <c r="K50" s="299">
        <f t="shared" si="29"/>
        <v>0</v>
      </c>
      <c r="L50" s="299">
        <f t="shared" si="30"/>
        <v>10685.558426400001</v>
      </c>
      <c r="M50" s="300">
        <f t="shared" si="31"/>
        <v>0</v>
      </c>
      <c r="N50" s="300">
        <f>O50*Содержание!D12</f>
        <v>9714.1440239999993</v>
      </c>
      <c r="O50" s="253">
        <v>146.61000000000001</v>
      </c>
      <c r="P50" s="301"/>
    </row>
    <row r="51" spans="1:16" ht="15.75" outlineLevel="1" x14ac:dyDescent="0.25">
      <c r="A51" s="330" t="s">
        <v>374</v>
      </c>
      <c r="B51" s="336" t="s">
        <v>362</v>
      </c>
      <c r="C51" s="272" t="s">
        <v>555</v>
      </c>
      <c r="D51" s="272"/>
      <c r="E51" s="246" t="s">
        <v>14</v>
      </c>
      <c r="F51" s="272" t="s">
        <v>363</v>
      </c>
      <c r="G51" s="279">
        <f t="shared" si="32"/>
        <v>0</v>
      </c>
      <c r="H51" s="299">
        <f t="shared" si="26"/>
        <v>12628.3872312</v>
      </c>
      <c r="I51" s="299">
        <f t="shared" si="27"/>
        <v>0</v>
      </c>
      <c r="J51" s="299">
        <f t="shared" si="28"/>
        <v>11656.972828799999</v>
      </c>
      <c r="K51" s="299">
        <f t="shared" si="29"/>
        <v>0</v>
      </c>
      <c r="L51" s="299">
        <f t="shared" si="30"/>
        <v>10685.558426400001</v>
      </c>
      <c r="M51" s="300">
        <f t="shared" si="31"/>
        <v>0</v>
      </c>
      <c r="N51" s="300">
        <f>O51*Содержание!D12</f>
        <v>9714.1440239999993</v>
      </c>
      <c r="O51" s="253">
        <v>146.61000000000001</v>
      </c>
      <c r="P51" s="301"/>
    </row>
    <row r="52" spans="1:16" ht="15.75" outlineLevel="1" x14ac:dyDescent="0.25">
      <c r="A52" s="330" t="s">
        <v>375</v>
      </c>
      <c r="B52" s="336" t="s">
        <v>362</v>
      </c>
      <c r="C52" s="298" t="s">
        <v>555</v>
      </c>
      <c r="D52" s="298"/>
      <c r="E52" s="251" t="s">
        <v>76</v>
      </c>
      <c r="F52" s="246" t="s">
        <v>363</v>
      </c>
      <c r="G52" s="279">
        <f t="shared" si="32"/>
        <v>0</v>
      </c>
      <c r="H52" s="299">
        <f t="shared" si="26"/>
        <v>12779.986450399998</v>
      </c>
      <c r="I52" s="299">
        <f t="shared" si="27"/>
        <v>0</v>
      </c>
      <c r="J52" s="299">
        <f t="shared" si="28"/>
        <v>11796.910569599999</v>
      </c>
      <c r="K52" s="299">
        <f t="shared" si="29"/>
        <v>0</v>
      </c>
      <c r="L52" s="299">
        <f t="shared" si="30"/>
        <v>10813.8346888</v>
      </c>
      <c r="M52" s="300">
        <f t="shared" si="31"/>
        <v>0</v>
      </c>
      <c r="N52" s="300">
        <f>O52*Содержание!D12</f>
        <v>9830.7588079999987</v>
      </c>
      <c r="O52" s="253">
        <v>148.37</v>
      </c>
      <c r="P52" s="301"/>
    </row>
    <row r="53" spans="1:16" ht="15.75" customHeight="1" outlineLevel="1" thickBot="1" x14ac:dyDescent="0.3">
      <c r="A53" s="333" t="s">
        <v>376</v>
      </c>
      <c r="B53" s="338" t="s">
        <v>362</v>
      </c>
      <c r="C53" s="273" t="s">
        <v>555</v>
      </c>
      <c r="D53" s="273"/>
      <c r="E53" s="273" t="s">
        <v>76</v>
      </c>
      <c r="F53" s="76" t="s">
        <v>364</v>
      </c>
      <c r="G53" s="362">
        <f t="shared" si="32"/>
        <v>0</v>
      </c>
      <c r="H53" s="386">
        <f t="shared" si="26"/>
        <v>12779.986450399998</v>
      </c>
      <c r="I53" s="386">
        <f t="shared" si="27"/>
        <v>0</v>
      </c>
      <c r="J53" s="386">
        <f t="shared" si="28"/>
        <v>11796.910569599999</v>
      </c>
      <c r="K53" s="386">
        <f t="shared" si="29"/>
        <v>0</v>
      </c>
      <c r="L53" s="386">
        <f t="shared" si="30"/>
        <v>10813.8346888</v>
      </c>
      <c r="M53" s="387">
        <f t="shared" si="31"/>
        <v>0</v>
      </c>
      <c r="N53" s="436">
        <f>O53*Содержание!D12</f>
        <v>9830.7588079999987</v>
      </c>
      <c r="O53" s="421">
        <v>148.37</v>
      </c>
      <c r="P53" s="389"/>
    </row>
    <row r="54" spans="1:16" ht="30" customHeight="1" outlineLevel="1" x14ac:dyDescent="0.25">
      <c r="A54" s="331" t="s">
        <v>116</v>
      </c>
      <c r="B54" s="32" t="s">
        <v>25</v>
      </c>
      <c r="C54" s="49" t="s">
        <v>555</v>
      </c>
      <c r="D54" s="332" t="s">
        <v>187</v>
      </c>
      <c r="E54" s="275" t="s">
        <v>14</v>
      </c>
      <c r="F54" s="49" t="s">
        <v>86</v>
      </c>
      <c r="G54" s="281">
        <f t="shared" si="32"/>
        <v>0</v>
      </c>
      <c r="H54" s="303">
        <f t="shared" si="26"/>
        <v>13805.8652576</v>
      </c>
      <c r="I54" s="303">
        <f t="shared" si="27"/>
        <v>0</v>
      </c>
      <c r="J54" s="303">
        <f t="shared" si="28"/>
        <v>12743.875622399999</v>
      </c>
      <c r="K54" s="303">
        <f t="shared" si="29"/>
        <v>0</v>
      </c>
      <c r="L54" s="303">
        <f t="shared" si="30"/>
        <v>11681.885987200001</v>
      </c>
      <c r="M54" s="390">
        <f t="shared" si="31"/>
        <v>0</v>
      </c>
      <c r="N54" s="435">
        <f>O54*Содержание!D12</f>
        <v>10619.896352</v>
      </c>
      <c r="O54" s="420">
        <v>160.28</v>
      </c>
      <c r="P54" s="364"/>
    </row>
    <row r="55" spans="1:16" ht="30" customHeight="1" outlineLevel="1" x14ac:dyDescent="0.25">
      <c r="A55" s="42" t="s">
        <v>313</v>
      </c>
      <c r="B55" s="34" t="s">
        <v>25</v>
      </c>
      <c r="C55" s="34" t="s">
        <v>555</v>
      </c>
      <c r="D55" s="49" t="s">
        <v>187</v>
      </c>
      <c r="E55" s="34" t="s">
        <v>78</v>
      </c>
      <c r="F55" s="34" t="s">
        <v>86</v>
      </c>
      <c r="G55" s="119">
        <f t="shared" si="32"/>
        <v>0</v>
      </c>
      <c r="H55" s="299">
        <f t="shared" si="26"/>
        <v>13802.4198208</v>
      </c>
      <c r="I55" s="299">
        <f t="shared" si="27"/>
        <v>0</v>
      </c>
      <c r="J55" s="299">
        <f t="shared" si="28"/>
        <v>12740.695219199999</v>
      </c>
      <c r="K55" s="299">
        <f t="shared" si="29"/>
        <v>0</v>
      </c>
      <c r="L55" s="299">
        <f t="shared" si="30"/>
        <v>11678.9706176</v>
      </c>
      <c r="M55" s="300">
        <f t="shared" si="31"/>
        <v>0</v>
      </c>
      <c r="N55" s="300">
        <f>O55*Содержание!D12</f>
        <v>10617.246015999999</v>
      </c>
      <c r="O55" s="253">
        <v>160.24</v>
      </c>
      <c r="P55" s="301"/>
    </row>
    <row r="56" spans="1:16" ht="30.75" customHeight="1" outlineLevel="1" x14ac:dyDescent="0.25">
      <c r="A56" s="42" t="s">
        <v>314</v>
      </c>
      <c r="B56" s="34" t="s">
        <v>25</v>
      </c>
      <c r="C56" s="34" t="s">
        <v>555</v>
      </c>
      <c r="D56" s="49" t="s">
        <v>187</v>
      </c>
      <c r="E56" s="34" t="s">
        <v>76</v>
      </c>
      <c r="F56" s="34" t="s">
        <v>86</v>
      </c>
      <c r="G56" s="119">
        <f t="shared" si="32"/>
        <v>0</v>
      </c>
      <c r="H56" s="299">
        <f t="shared" si="26"/>
        <v>13896.307973600002</v>
      </c>
      <c r="I56" s="299">
        <f t="shared" si="27"/>
        <v>0</v>
      </c>
      <c r="J56" s="299">
        <f t="shared" si="28"/>
        <v>12827.361206400001</v>
      </c>
      <c r="K56" s="299">
        <f t="shared" si="29"/>
        <v>0</v>
      </c>
      <c r="L56" s="299">
        <f t="shared" si="30"/>
        <v>11758.414439200002</v>
      </c>
      <c r="M56" s="300">
        <f t="shared" si="31"/>
        <v>0</v>
      </c>
      <c r="N56" s="300">
        <f>O56*Содержание!D12</f>
        <v>10689.467672000001</v>
      </c>
      <c r="O56" s="253">
        <v>161.33000000000001</v>
      </c>
      <c r="P56" s="301"/>
    </row>
    <row r="57" spans="1:16" ht="45" outlineLevel="1" x14ac:dyDescent="0.25">
      <c r="A57" s="42" t="s">
        <v>316</v>
      </c>
      <c r="B57" s="34" t="s">
        <v>25</v>
      </c>
      <c r="C57" s="34" t="s">
        <v>555</v>
      </c>
      <c r="D57" s="49" t="s">
        <v>187</v>
      </c>
      <c r="E57" s="34" t="s">
        <v>317</v>
      </c>
      <c r="F57" s="34" t="s">
        <v>86</v>
      </c>
      <c r="G57" s="279">
        <f t="shared" ref="G57" si="33">H57*P57</f>
        <v>0</v>
      </c>
      <c r="H57" s="299">
        <f t="shared" si="26"/>
        <v>13896.307973600002</v>
      </c>
      <c r="I57" s="299">
        <f t="shared" si="27"/>
        <v>0</v>
      </c>
      <c r="J57" s="299">
        <f t="shared" si="28"/>
        <v>12827.361206400001</v>
      </c>
      <c r="K57" s="299">
        <f t="shared" si="29"/>
        <v>0</v>
      </c>
      <c r="L57" s="299">
        <f t="shared" si="30"/>
        <v>11758.414439200002</v>
      </c>
      <c r="M57" s="300">
        <f t="shared" si="31"/>
        <v>0</v>
      </c>
      <c r="N57" s="300">
        <f>O57*Содержание!D12</f>
        <v>10689.467672000001</v>
      </c>
      <c r="O57" s="253">
        <v>161.33000000000001</v>
      </c>
      <c r="P57" s="301"/>
    </row>
    <row r="58" spans="1:16" ht="30" customHeight="1" outlineLevel="1" x14ac:dyDescent="0.25">
      <c r="A58" s="288" t="s">
        <v>315</v>
      </c>
      <c r="B58" s="251" t="s">
        <v>25</v>
      </c>
      <c r="C58" s="251" t="s">
        <v>555</v>
      </c>
      <c r="D58" s="251" t="s">
        <v>187</v>
      </c>
      <c r="E58" s="251" t="s">
        <v>76</v>
      </c>
      <c r="F58" s="292" t="s">
        <v>115</v>
      </c>
      <c r="G58" s="293">
        <f t="shared" si="32"/>
        <v>0</v>
      </c>
      <c r="H58" s="299">
        <f t="shared" si="26"/>
        <v>13896.307973600002</v>
      </c>
      <c r="I58" s="299">
        <f t="shared" si="27"/>
        <v>0</v>
      </c>
      <c r="J58" s="299">
        <f t="shared" si="28"/>
        <v>12827.361206400001</v>
      </c>
      <c r="K58" s="299">
        <f t="shared" si="29"/>
        <v>0</v>
      </c>
      <c r="L58" s="299">
        <f t="shared" si="30"/>
        <v>11758.414439200002</v>
      </c>
      <c r="M58" s="300">
        <f t="shared" si="31"/>
        <v>0</v>
      </c>
      <c r="N58" s="300">
        <f>O58*Содержание!D12</f>
        <v>10689.467672000001</v>
      </c>
      <c r="O58" s="253">
        <v>161.33000000000001</v>
      </c>
      <c r="P58" s="301"/>
    </row>
    <row r="59" spans="1:16" ht="33" customHeight="1" outlineLevel="1" x14ac:dyDescent="0.25">
      <c r="A59" s="288" t="s">
        <v>384</v>
      </c>
      <c r="B59" s="262" t="s">
        <v>362</v>
      </c>
      <c r="C59" s="266" t="s">
        <v>555</v>
      </c>
      <c r="D59" s="251" t="s">
        <v>187</v>
      </c>
      <c r="E59" s="275" t="s">
        <v>14</v>
      </c>
      <c r="F59" s="272" t="s">
        <v>363</v>
      </c>
      <c r="G59" s="279">
        <f t="shared" ref="G59:G62" si="34">H59*P59</f>
        <v>0</v>
      </c>
      <c r="H59" s="299">
        <f t="shared" si="26"/>
        <v>14233.099420800001</v>
      </c>
      <c r="I59" s="299">
        <f t="shared" si="27"/>
        <v>0</v>
      </c>
      <c r="J59" s="299">
        <f t="shared" si="28"/>
        <v>13138.245619200001</v>
      </c>
      <c r="K59" s="299">
        <f t="shared" si="29"/>
        <v>0</v>
      </c>
      <c r="L59" s="299">
        <f t="shared" si="30"/>
        <v>12043.391817600001</v>
      </c>
      <c r="M59" s="300">
        <f t="shared" si="31"/>
        <v>0</v>
      </c>
      <c r="N59" s="300">
        <f>O59*Содержание!D12</f>
        <v>10948.538016</v>
      </c>
      <c r="O59" s="253">
        <v>165.24</v>
      </c>
      <c r="P59" s="301"/>
    </row>
    <row r="60" spans="1:16" ht="30.75" customHeight="1" outlineLevel="1" x14ac:dyDescent="0.25">
      <c r="A60" s="288" t="s">
        <v>385</v>
      </c>
      <c r="B60" s="262" t="s">
        <v>362</v>
      </c>
      <c r="C60" s="266" t="s">
        <v>555</v>
      </c>
      <c r="D60" s="251" t="s">
        <v>187</v>
      </c>
      <c r="E60" s="34" t="s">
        <v>78</v>
      </c>
      <c r="F60" s="272" t="s">
        <v>363</v>
      </c>
      <c r="G60" s="279">
        <f t="shared" si="34"/>
        <v>0</v>
      </c>
      <c r="H60" s="299">
        <f t="shared" si="26"/>
        <v>14233.099420800001</v>
      </c>
      <c r="I60" s="299">
        <f t="shared" si="27"/>
        <v>0</v>
      </c>
      <c r="J60" s="299">
        <f t="shared" si="28"/>
        <v>13138.245619200001</v>
      </c>
      <c r="K60" s="299">
        <f t="shared" si="29"/>
        <v>0</v>
      </c>
      <c r="L60" s="299">
        <f t="shared" si="30"/>
        <v>12043.391817600001</v>
      </c>
      <c r="M60" s="300">
        <f t="shared" si="31"/>
        <v>0</v>
      </c>
      <c r="N60" s="300">
        <f>O60*Содержание!D12</f>
        <v>10948.538016</v>
      </c>
      <c r="O60" s="253">
        <v>165.24</v>
      </c>
      <c r="P60" s="301"/>
    </row>
    <row r="61" spans="1:16" ht="31.5" customHeight="1" outlineLevel="1" x14ac:dyDescent="0.25">
      <c r="A61" s="288" t="s">
        <v>386</v>
      </c>
      <c r="B61" s="262" t="s">
        <v>362</v>
      </c>
      <c r="C61" s="246" t="s">
        <v>555</v>
      </c>
      <c r="D61" s="251" t="s">
        <v>187</v>
      </c>
      <c r="E61" s="34" t="s">
        <v>76</v>
      </c>
      <c r="F61" s="272" t="s">
        <v>363</v>
      </c>
      <c r="G61" s="279">
        <f t="shared" si="34"/>
        <v>0</v>
      </c>
      <c r="H61" s="299">
        <f t="shared" si="26"/>
        <v>14326.126214399999</v>
      </c>
      <c r="I61" s="299">
        <f t="shared" si="27"/>
        <v>0</v>
      </c>
      <c r="J61" s="299">
        <f t="shared" si="28"/>
        <v>13224.116505599997</v>
      </c>
      <c r="K61" s="299">
        <f t="shared" si="29"/>
        <v>0</v>
      </c>
      <c r="L61" s="299">
        <f t="shared" si="30"/>
        <v>12122.106796799999</v>
      </c>
      <c r="M61" s="300">
        <f t="shared" si="31"/>
        <v>0</v>
      </c>
      <c r="N61" s="300">
        <f>O61*Содержание!D12</f>
        <v>11020.097087999999</v>
      </c>
      <c r="O61" s="253">
        <v>166.32</v>
      </c>
      <c r="P61" s="301"/>
    </row>
    <row r="62" spans="1:16" ht="29.25" customHeight="1" outlineLevel="1" thickBot="1" x14ac:dyDescent="0.3">
      <c r="A62" s="288" t="s">
        <v>387</v>
      </c>
      <c r="B62" s="262" t="s">
        <v>362</v>
      </c>
      <c r="C62" s="273" t="s">
        <v>555</v>
      </c>
      <c r="D62" s="251" t="s">
        <v>187</v>
      </c>
      <c r="E62" s="251" t="s">
        <v>76</v>
      </c>
      <c r="F62" s="76" t="s">
        <v>364</v>
      </c>
      <c r="G62" s="362">
        <f t="shared" si="34"/>
        <v>0</v>
      </c>
      <c r="H62" s="299">
        <f t="shared" si="26"/>
        <v>14326.126214399999</v>
      </c>
      <c r="I62" s="299">
        <f t="shared" si="27"/>
        <v>0</v>
      </c>
      <c r="J62" s="299">
        <f t="shared" si="28"/>
        <v>13224.116505599997</v>
      </c>
      <c r="K62" s="299">
        <f t="shared" si="29"/>
        <v>0</v>
      </c>
      <c r="L62" s="299">
        <f t="shared" si="30"/>
        <v>12122.106796799999</v>
      </c>
      <c r="M62" s="300">
        <f t="shared" si="31"/>
        <v>0</v>
      </c>
      <c r="N62" s="300">
        <f>O62*Содержание!D12</f>
        <v>11020.097087999999</v>
      </c>
      <c r="O62" s="253">
        <v>166.32</v>
      </c>
      <c r="P62" s="301"/>
    </row>
    <row r="63" spans="1:16" ht="30" customHeight="1" thickBot="1" x14ac:dyDescent="0.3">
      <c r="A63" s="366" t="s">
        <v>181</v>
      </c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1"/>
    </row>
    <row r="64" spans="1:16" ht="15.75" outlineLevel="1" x14ac:dyDescent="0.25">
      <c r="A64" s="31" t="s">
        <v>377</v>
      </c>
      <c r="B64" s="32" t="s">
        <v>25</v>
      </c>
      <c r="C64" s="32" t="s">
        <v>557</v>
      </c>
      <c r="D64" s="32"/>
      <c r="E64" s="32" t="s">
        <v>13</v>
      </c>
      <c r="F64" s="32" t="s">
        <v>86</v>
      </c>
      <c r="G64" s="118">
        <f t="shared" ref="G64:G70" si="35">H64*P64</f>
        <v>0</v>
      </c>
      <c r="H64" s="299">
        <f t="shared" ref="H64:H73" si="36">N64*1.3</f>
        <v>18227.222031199999</v>
      </c>
      <c r="I64" s="299">
        <f t="shared" ref="I64:I73" si="37">J64*P64</f>
        <v>0</v>
      </c>
      <c r="J64" s="299">
        <f t="shared" ref="J64:J73" si="38">N64*1.2</f>
        <v>16825.128028799998</v>
      </c>
      <c r="K64" s="299">
        <f t="shared" ref="K64:K73" si="39">L64*P64</f>
        <v>0</v>
      </c>
      <c r="L64" s="299">
        <f t="shared" ref="L64:L73" si="40">N64*1.1</f>
        <v>15423.034026400001</v>
      </c>
      <c r="M64" s="300">
        <f t="shared" ref="M64:M73" si="41">N64*P64</f>
        <v>0</v>
      </c>
      <c r="N64" s="300">
        <f>O64*Содержание!D12</f>
        <v>14020.940024</v>
      </c>
      <c r="O64" s="253">
        <v>211.61</v>
      </c>
      <c r="P64" s="301"/>
    </row>
    <row r="65" spans="1:16" ht="16.5" outlineLevel="1" thickBot="1" x14ac:dyDescent="0.3">
      <c r="A65" s="33" t="s">
        <v>378</v>
      </c>
      <c r="B65" s="34" t="s">
        <v>25</v>
      </c>
      <c r="C65" s="34" t="s">
        <v>557</v>
      </c>
      <c r="D65" s="34"/>
      <c r="E65" s="51" t="s">
        <v>76</v>
      </c>
      <c r="F65" s="36" t="s">
        <v>86</v>
      </c>
      <c r="G65" s="119">
        <f t="shared" si="35"/>
        <v>0</v>
      </c>
      <c r="H65" s="299">
        <f t="shared" si="36"/>
        <v>18384.850764799998</v>
      </c>
      <c r="I65" s="299">
        <f t="shared" si="37"/>
        <v>0</v>
      </c>
      <c r="J65" s="299">
        <f t="shared" si="38"/>
        <v>16970.631475199996</v>
      </c>
      <c r="K65" s="299">
        <f t="shared" si="39"/>
        <v>0</v>
      </c>
      <c r="L65" s="299">
        <f t="shared" si="40"/>
        <v>15556.4121856</v>
      </c>
      <c r="M65" s="300">
        <f t="shared" si="41"/>
        <v>0</v>
      </c>
      <c r="N65" s="300">
        <f>O65*Содержание!D12</f>
        <v>14142.192895999999</v>
      </c>
      <c r="O65" s="253">
        <v>213.44</v>
      </c>
      <c r="P65" s="301"/>
    </row>
    <row r="66" spans="1:16" ht="15.75" outlineLevel="1" x14ac:dyDescent="0.25">
      <c r="A66" s="74" t="s">
        <v>379</v>
      </c>
      <c r="B66" s="51" t="s">
        <v>25</v>
      </c>
      <c r="C66" s="51" t="s">
        <v>557</v>
      </c>
      <c r="D66" s="51"/>
      <c r="E66" s="272" t="s">
        <v>76</v>
      </c>
      <c r="F66" s="76" t="s">
        <v>115</v>
      </c>
      <c r="G66" s="279">
        <f t="shared" si="35"/>
        <v>0</v>
      </c>
      <c r="H66" s="299">
        <f t="shared" si="36"/>
        <v>18384.850764799998</v>
      </c>
      <c r="I66" s="299">
        <f t="shared" si="37"/>
        <v>0</v>
      </c>
      <c r="J66" s="299">
        <f t="shared" si="38"/>
        <v>16970.631475199996</v>
      </c>
      <c r="K66" s="299">
        <f t="shared" si="39"/>
        <v>0</v>
      </c>
      <c r="L66" s="299">
        <f t="shared" si="40"/>
        <v>15556.4121856</v>
      </c>
      <c r="M66" s="300">
        <f t="shared" si="41"/>
        <v>0</v>
      </c>
      <c r="N66" s="300">
        <f>O66*Содержание!D12</f>
        <v>14142.192895999999</v>
      </c>
      <c r="O66" s="253">
        <v>213.44</v>
      </c>
      <c r="P66" s="301"/>
    </row>
    <row r="67" spans="1:16" ht="15.75" outlineLevel="1" x14ac:dyDescent="0.25">
      <c r="A67" s="74" t="s">
        <v>388</v>
      </c>
      <c r="B67" s="272" t="s">
        <v>362</v>
      </c>
      <c r="C67" s="272" t="s">
        <v>557</v>
      </c>
      <c r="D67" s="272"/>
      <c r="E67" s="275" t="s">
        <v>14</v>
      </c>
      <c r="F67" s="272" t="s">
        <v>363</v>
      </c>
      <c r="G67" s="279">
        <f t="shared" si="35"/>
        <v>0</v>
      </c>
      <c r="H67" s="299">
        <f t="shared" si="36"/>
        <v>18791.4123072</v>
      </c>
      <c r="I67" s="299">
        <f t="shared" si="37"/>
        <v>0</v>
      </c>
      <c r="J67" s="299">
        <f t="shared" si="38"/>
        <v>17345.9190528</v>
      </c>
      <c r="K67" s="299">
        <f t="shared" si="39"/>
        <v>0</v>
      </c>
      <c r="L67" s="299">
        <f t="shared" si="40"/>
        <v>15900.425798400001</v>
      </c>
      <c r="M67" s="300">
        <f t="shared" si="41"/>
        <v>0</v>
      </c>
      <c r="N67" s="300">
        <f>O67*Содержание!D12</f>
        <v>14454.932543999999</v>
      </c>
      <c r="O67" s="253">
        <v>218.16</v>
      </c>
      <c r="P67" s="301"/>
    </row>
    <row r="68" spans="1:16" ht="15.75" outlineLevel="1" x14ac:dyDescent="0.25">
      <c r="A68" s="74" t="s">
        <v>389</v>
      </c>
      <c r="B68" s="262" t="s">
        <v>362</v>
      </c>
      <c r="C68" s="298" t="s">
        <v>557</v>
      </c>
      <c r="D68" s="298"/>
      <c r="E68" s="34" t="s">
        <v>76</v>
      </c>
      <c r="F68" s="272" t="s">
        <v>363</v>
      </c>
      <c r="G68" s="279">
        <f t="shared" si="35"/>
        <v>0</v>
      </c>
      <c r="H68" s="299">
        <f t="shared" si="36"/>
        <v>18954.209196</v>
      </c>
      <c r="I68" s="299">
        <f t="shared" si="37"/>
        <v>0</v>
      </c>
      <c r="J68" s="299">
        <f t="shared" si="38"/>
        <v>17496.193103999998</v>
      </c>
      <c r="K68" s="299">
        <f t="shared" si="39"/>
        <v>0</v>
      </c>
      <c r="L68" s="299">
        <f t="shared" si="40"/>
        <v>16038.177012000002</v>
      </c>
      <c r="M68" s="300">
        <f t="shared" si="41"/>
        <v>0</v>
      </c>
      <c r="N68" s="300">
        <f>O68*Содержание!D12</f>
        <v>14580.16092</v>
      </c>
      <c r="O68" s="253">
        <v>220.05</v>
      </c>
      <c r="P68" s="301"/>
    </row>
    <row r="69" spans="1:16" ht="30.75" outlineLevel="1" thickBot="1" x14ac:dyDescent="0.3">
      <c r="A69" s="74" t="s">
        <v>390</v>
      </c>
      <c r="B69" s="262" t="s">
        <v>362</v>
      </c>
      <c r="C69" s="273" t="s">
        <v>557</v>
      </c>
      <c r="D69" s="273"/>
      <c r="E69" s="34" t="s">
        <v>76</v>
      </c>
      <c r="F69" s="76" t="s">
        <v>364</v>
      </c>
      <c r="G69" s="362">
        <f t="shared" si="35"/>
        <v>0</v>
      </c>
      <c r="H69" s="386">
        <f t="shared" si="36"/>
        <v>18954.209196</v>
      </c>
      <c r="I69" s="386">
        <f t="shared" si="37"/>
        <v>0</v>
      </c>
      <c r="J69" s="386">
        <f t="shared" si="38"/>
        <v>17496.193103999998</v>
      </c>
      <c r="K69" s="386">
        <f t="shared" si="39"/>
        <v>0</v>
      </c>
      <c r="L69" s="386">
        <f t="shared" si="40"/>
        <v>16038.177012000002</v>
      </c>
      <c r="M69" s="387">
        <f t="shared" si="41"/>
        <v>0</v>
      </c>
      <c r="N69" s="387">
        <f>O69*Содержание!D12</f>
        <v>14580.16092</v>
      </c>
      <c r="O69" s="421">
        <v>220.05</v>
      </c>
      <c r="P69" s="389"/>
    </row>
    <row r="70" spans="1:16" ht="30.75" customHeight="1" outlineLevel="1" x14ac:dyDescent="0.25">
      <c r="A70" s="302" t="s">
        <v>380</v>
      </c>
      <c r="B70" s="339" t="s">
        <v>25</v>
      </c>
      <c r="C70" s="26" t="s">
        <v>557</v>
      </c>
      <c r="D70" s="26" t="s">
        <v>188</v>
      </c>
      <c r="E70" s="318" t="s">
        <v>76</v>
      </c>
      <c r="F70" s="265" t="s">
        <v>86</v>
      </c>
      <c r="G70" s="340">
        <f t="shared" si="35"/>
        <v>0</v>
      </c>
      <c r="H70" s="303">
        <f t="shared" si="36"/>
        <v>20106.707805599999</v>
      </c>
      <c r="I70" s="303">
        <f t="shared" si="37"/>
        <v>0</v>
      </c>
      <c r="J70" s="303">
        <f t="shared" si="38"/>
        <v>18560.037974399998</v>
      </c>
      <c r="K70" s="303">
        <f t="shared" si="39"/>
        <v>0</v>
      </c>
      <c r="L70" s="303">
        <f t="shared" si="40"/>
        <v>17013.368143200001</v>
      </c>
      <c r="M70" s="390">
        <f t="shared" si="41"/>
        <v>0</v>
      </c>
      <c r="N70" s="390">
        <f>O70*Содержание!D12</f>
        <v>15466.698311999999</v>
      </c>
      <c r="O70" s="420">
        <v>233.43</v>
      </c>
      <c r="P70" s="364"/>
    </row>
    <row r="71" spans="1:16" ht="30" customHeight="1" outlineLevel="1" x14ac:dyDescent="0.25">
      <c r="A71" s="323" t="s">
        <v>391</v>
      </c>
      <c r="B71" s="272" t="s">
        <v>362</v>
      </c>
      <c r="C71" s="272" t="s">
        <v>557</v>
      </c>
      <c r="D71" s="272" t="s">
        <v>188</v>
      </c>
      <c r="E71" s="272" t="s">
        <v>14</v>
      </c>
      <c r="F71" s="272" t="s">
        <v>363</v>
      </c>
      <c r="G71" s="279">
        <f t="shared" ref="G71:G73" si="42">H71*P71</f>
        <v>0</v>
      </c>
      <c r="H71" s="299">
        <f t="shared" si="36"/>
        <v>20728.609148</v>
      </c>
      <c r="I71" s="299">
        <f t="shared" si="37"/>
        <v>0</v>
      </c>
      <c r="J71" s="299">
        <f t="shared" si="38"/>
        <v>19134.100751999998</v>
      </c>
      <c r="K71" s="299">
        <f t="shared" si="39"/>
        <v>0</v>
      </c>
      <c r="L71" s="299">
        <f t="shared" si="40"/>
        <v>17539.592356000001</v>
      </c>
      <c r="M71" s="300">
        <f t="shared" si="41"/>
        <v>0</v>
      </c>
      <c r="N71" s="300">
        <f>O71*Содержание!D12</f>
        <v>15945.08396</v>
      </c>
      <c r="O71" s="253">
        <v>240.65</v>
      </c>
      <c r="P71" s="301"/>
    </row>
    <row r="72" spans="1:16" ht="30" customHeight="1" outlineLevel="1" x14ac:dyDescent="0.25">
      <c r="A72" s="157" t="s">
        <v>392</v>
      </c>
      <c r="B72" s="262" t="s">
        <v>362</v>
      </c>
      <c r="C72" s="272" t="s">
        <v>557</v>
      </c>
      <c r="D72" s="272" t="s">
        <v>188</v>
      </c>
      <c r="E72" s="51" t="s">
        <v>76</v>
      </c>
      <c r="F72" s="272" t="s">
        <v>363</v>
      </c>
      <c r="G72" s="279">
        <f t="shared" si="42"/>
        <v>0</v>
      </c>
      <c r="H72" s="299">
        <f t="shared" si="36"/>
        <v>20961.176131999997</v>
      </c>
      <c r="I72" s="299">
        <f t="shared" si="37"/>
        <v>0</v>
      </c>
      <c r="J72" s="299">
        <f t="shared" si="38"/>
        <v>19348.777967999999</v>
      </c>
      <c r="K72" s="299">
        <f t="shared" si="39"/>
        <v>0</v>
      </c>
      <c r="L72" s="299">
        <f t="shared" si="40"/>
        <v>17736.379804</v>
      </c>
      <c r="M72" s="300">
        <f t="shared" si="41"/>
        <v>0</v>
      </c>
      <c r="N72" s="300">
        <f>O72*Содержание!D12</f>
        <v>16123.981639999998</v>
      </c>
      <c r="O72" s="253">
        <v>243.35</v>
      </c>
      <c r="P72" s="301"/>
    </row>
    <row r="73" spans="1:16" ht="30.75" customHeight="1" outlineLevel="1" thickBot="1" x14ac:dyDescent="0.3">
      <c r="A73" s="282" t="s">
        <v>393</v>
      </c>
      <c r="B73" s="273" t="s">
        <v>362</v>
      </c>
      <c r="C73" s="273" t="s">
        <v>557</v>
      </c>
      <c r="D73" s="273" t="s">
        <v>188</v>
      </c>
      <c r="E73" s="36" t="s">
        <v>78</v>
      </c>
      <c r="F73" s="273" t="s">
        <v>363</v>
      </c>
      <c r="G73" s="362">
        <f t="shared" si="42"/>
        <v>0</v>
      </c>
      <c r="H73" s="299">
        <f t="shared" si="36"/>
        <v>20728.609148</v>
      </c>
      <c r="I73" s="299">
        <f t="shared" si="37"/>
        <v>0</v>
      </c>
      <c r="J73" s="299">
        <f t="shared" si="38"/>
        <v>19134.100751999998</v>
      </c>
      <c r="K73" s="299">
        <f t="shared" si="39"/>
        <v>0</v>
      </c>
      <c r="L73" s="299">
        <f t="shared" si="40"/>
        <v>17539.592356000001</v>
      </c>
      <c r="M73" s="300">
        <f t="shared" si="41"/>
        <v>0</v>
      </c>
      <c r="N73" s="300">
        <f>O73*Содержание!D12</f>
        <v>15945.08396</v>
      </c>
      <c r="O73" s="253">
        <v>240.65</v>
      </c>
      <c r="P73" s="301"/>
    </row>
    <row r="74" spans="1:16" ht="30" customHeight="1" thickBot="1" x14ac:dyDescent="0.3">
      <c r="A74" s="648" t="s">
        <v>336</v>
      </c>
      <c r="B74" s="373"/>
      <c r="C74" s="373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4"/>
    </row>
  </sheetData>
  <customSheetViews>
    <customSheetView guid="{2C0C2E54-13EB-4B6D-AFE4-E7AAFD2C1477}" scale="85" hiddenColumns="1">
      <pane xSplit="1" ySplit="4" topLeftCell="B59" activePane="bottomRight" state="frozen"/>
      <selection pane="bottomRight" activeCell="O1" sqref="O1:O1048576"/>
      <pageMargins left="0.7" right="0.7" top="0.75" bottom="0.75" header="0.3" footer="0.3"/>
      <pageSetup paperSize="9" orientation="portrait" verticalDpi="0" r:id="rId1"/>
    </customSheetView>
  </customSheetViews>
  <hyperlinks>
    <hyperlink ref="M2" location="Содержание!R1C1" display="НА ГЛАВНУЮ"/>
    <hyperlink ref="N2" location="Содержание!R1C1" display="Содержание!R1C1"/>
    <hyperlink ref="A74" location="РАСПРОДАЖА!R1C1" display="Распродажда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zoomScale="85" zoomScaleNormal="85"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S3" sqref="S3"/>
    </sheetView>
  </sheetViews>
  <sheetFormatPr defaultRowHeight="15" outlineLevelRow="1" x14ac:dyDescent="0.25"/>
  <cols>
    <col min="1" max="1" width="37.5703125" customWidth="1"/>
    <col min="2" max="2" width="17.42578125" customWidth="1"/>
    <col min="3" max="3" width="16" customWidth="1"/>
    <col min="4" max="4" width="23.85546875" customWidth="1"/>
    <col min="5" max="5" width="24.42578125" customWidth="1"/>
    <col min="6" max="6" width="12.140625" hidden="1" customWidth="1"/>
    <col min="7" max="7" width="13.7109375" style="140" hidden="1" customWidth="1"/>
    <col min="8" max="8" width="11.28515625" style="140" hidden="1" customWidth="1"/>
    <col min="9" max="9" width="12.140625" style="140" hidden="1" customWidth="1"/>
    <col min="10" max="10" width="11.140625" style="140" hidden="1" customWidth="1"/>
    <col min="11" max="11" width="11.140625" style="140" customWidth="1"/>
    <col min="12" max="12" width="10.85546875" style="140" hidden="1" customWidth="1"/>
    <col min="13" max="13" width="13.42578125" style="140" customWidth="1"/>
    <col min="14" max="14" width="9.42578125" style="84" customWidth="1"/>
    <col min="16" max="16" width="9.140625" style="194"/>
  </cols>
  <sheetData>
    <row r="1" spans="1:22" x14ac:dyDescent="0.25">
      <c r="A1" s="202"/>
      <c r="B1" s="202"/>
      <c r="C1" s="202"/>
      <c r="D1" s="202"/>
      <c r="E1" s="202"/>
      <c r="F1" s="202"/>
      <c r="G1" s="226"/>
      <c r="H1" s="226"/>
      <c r="I1" s="226"/>
      <c r="J1" s="226"/>
      <c r="K1" s="226"/>
      <c r="L1" s="226"/>
      <c r="M1" s="227" t="s">
        <v>193</v>
      </c>
      <c r="N1" s="219"/>
      <c r="O1" s="202">
        <f>Содержание!D12</f>
        <v>66.258399999999995</v>
      </c>
    </row>
    <row r="2" spans="1:22" s="168" customFormat="1" ht="35.25" customHeight="1" thickBot="1" x14ac:dyDescent="0.3">
      <c r="A2" s="220" t="s">
        <v>698</v>
      </c>
      <c r="B2" s="221"/>
      <c r="C2" s="210"/>
      <c r="D2" s="204" t="s">
        <v>700</v>
      </c>
      <c r="E2" s="213"/>
      <c r="F2" s="228"/>
      <c r="G2" s="207"/>
      <c r="H2" s="222"/>
      <c r="I2" s="223"/>
      <c r="J2" s="210"/>
      <c r="K2" s="210"/>
      <c r="L2" s="208"/>
      <c r="M2" s="211" t="s">
        <v>201</v>
      </c>
      <c r="N2" s="224" t="s">
        <v>201</v>
      </c>
      <c r="O2" s="205"/>
      <c r="P2" s="195"/>
      <c r="Q2" s="167"/>
      <c r="R2" s="167"/>
      <c r="S2" s="167"/>
      <c r="T2" s="167"/>
      <c r="U2" s="167"/>
      <c r="V2" s="167"/>
    </row>
    <row r="3" spans="1:22" ht="63.75" thickBot="1" x14ac:dyDescent="0.3">
      <c r="A3" s="122" t="s">
        <v>1</v>
      </c>
      <c r="B3" s="122" t="s">
        <v>2</v>
      </c>
      <c r="C3" s="123" t="s">
        <v>11</v>
      </c>
      <c r="D3" s="123" t="s">
        <v>53</v>
      </c>
      <c r="E3" s="123" t="s">
        <v>55</v>
      </c>
      <c r="F3" s="123"/>
      <c r="G3" s="125" t="s">
        <v>192</v>
      </c>
      <c r="H3" s="125"/>
      <c r="I3" s="125" t="s">
        <v>474</v>
      </c>
      <c r="J3" s="125"/>
      <c r="K3" s="125" t="s">
        <v>677</v>
      </c>
      <c r="L3" s="125"/>
      <c r="M3" s="125" t="s">
        <v>476</v>
      </c>
      <c r="N3" s="126" t="s">
        <v>471</v>
      </c>
      <c r="O3" s="127" t="s">
        <v>0</v>
      </c>
    </row>
    <row r="4" spans="1:22" ht="25.5" customHeight="1" thickBot="1" x14ac:dyDescent="0.3">
      <c r="A4" s="148" t="s">
        <v>194</v>
      </c>
      <c r="B4" s="91"/>
      <c r="C4" s="110"/>
      <c r="D4" s="110"/>
      <c r="E4" s="110"/>
      <c r="F4" s="121"/>
      <c r="G4" s="139">
        <f>SUM(F6:F20,F42:F52,F57:F60,F62:F66,F68:F72,F74:F79,F81:F86,F21:F40,F53:F55,F91:F93,F88:F89)</f>
        <v>0</v>
      </c>
      <c r="H4" s="139"/>
      <c r="I4" s="139">
        <f>SUM(H6:H40,H42:H55,H57:H60,H62:H66,H68:H72,H74:H79,H81:H86,H91:H93,H88:H89)</f>
        <v>0</v>
      </c>
      <c r="J4" s="139"/>
      <c r="K4" s="139">
        <f>SUM(J6:J40,J42:J55,J57:J60,J62:J66,J68:J72,J74:J79,J81:J86,J91:J93,J88:J89)</f>
        <v>0</v>
      </c>
      <c r="L4" s="139"/>
      <c r="M4" s="139">
        <f>SUM(L6:L40,L42:L55,L57:L60,L62:L66,L68:L72,L74:L79,L81:L82,L83:L86,L91:L93,L88:L89)</f>
        <v>0</v>
      </c>
      <c r="N4" s="115"/>
      <c r="O4" s="102"/>
    </row>
    <row r="5" spans="1:22" ht="30" customHeight="1" thickBot="1" x14ac:dyDescent="0.3">
      <c r="A5" s="366" t="s">
        <v>131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1"/>
    </row>
    <row r="6" spans="1:22" ht="15.75" outlineLevel="1" x14ac:dyDescent="0.25">
      <c r="A6" s="302" t="s">
        <v>191</v>
      </c>
      <c r="B6" s="265" t="s">
        <v>25</v>
      </c>
      <c r="C6" s="32" t="s">
        <v>279</v>
      </c>
      <c r="D6" s="265" t="s">
        <v>12</v>
      </c>
      <c r="E6" s="32" t="s">
        <v>86</v>
      </c>
      <c r="F6" s="265">
        <f>G6*O6</f>
        <v>0</v>
      </c>
      <c r="G6" s="303">
        <f t="shared" ref="G6:G40" si="0">M6*1.3</f>
        <v>3634.9358240000001</v>
      </c>
      <c r="H6" s="303">
        <f t="shared" ref="H6:H40" si="1">O6*I6</f>
        <v>0</v>
      </c>
      <c r="I6" s="303">
        <f t="shared" ref="I6:I40" si="2">M6*1.2</f>
        <v>3355.3253759999998</v>
      </c>
      <c r="J6" s="303">
        <f t="shared" ref="J6:J40" si="3">O6*K6</f>
        <v>0</v>
      </c>
      <c r="K6" s="303">
        <f t="shared" ref="K6:K40" si="4">M6*1.1</f>
        <v>3075.7149280000003</v>
      </c>
      <c r="L6" s="390">
        <f t="shared" ref="L6:L40" si="5">O6*M6</f>
        <v>0</v>
      </c>
      <c r="M6" s="303">
        <f>N6*Содержание!D12</f>
        <v>2796.10448</v>
      </c>
      <c r="N6" s="363">
        <v>42.2</v>
      </c>
      <c r="O6" s="364"/>
    </row>
    <row r="7" spans="1:22" ht="15.75" outlineLevel="1" x14ac:dyDescent="0.25">
      <c r="A7" s="99" t="s">
        <v>325</v>
      </c>
      <c r="B7" s="49" t="s">
        <v>25</v>
      </c>
      <c r="C7" s="49" t="s">
        <v>279</v>
      </c>
      <c r="D7" s="49" t="s">
        <v>12</v>
      </c>
      <c r="E7" s="34" t="s">
        <v>54</v>
      </c>
      <c r="F7" s="49">
        <f>G7*O7</f>
        <v>0</v>
      </c>
      <c r="G7" s="88">
        <f t="shared" si="0"/>
        <v>3746.9125199999999</v>
      </c>
      <c r="H7" s="88">
        <f t="shared" si="1"/>
        <v>0</v>
      </c>
      <c r="I7" s="88">
        <f t="shared" si="2"/>
        <v>3458.6884799999993</v>
      </c>
      <c r="J7" s="88">
        <f t="shared" si="3"/>
        <v>0</v>
      </c>
      <c r="K7" s="88">
        <f t="shared" si="4"/>
        <v>3170.4644399999997</v>
      </c>
      <c r="L7" s="141">
        <f t="shared" si="5"/>
        <v>0</v>
      </c>
      <c r="M7" s="88">
        <f>N7*Содержание!D12</f>
        <v>2882.2403999999997</v>
      </c>
      <c r="N7" s="81">
        <v>43.5</v>
      </c>
      <c r="O7" s="50"/>
    </row>
    <row r="8" spans="1:22" ht="15.75" outlineLevel="1" x14ac:dyDescent="0.25">
      <c r="A8" s="33" t="s">
        <v>117</v>
      </c>
      <c r="B8" s="34" t="s">
        <v>25</v>
      </c>
      <c r="C8" s="34" t="s">
        <v>279</v>
      </c>
      <c r="D8" s="34" t="s">
        <v>14</v>
      </c>
      <c r="E8" s="34" t="s">
        <v>86</v>
      </c>
      <c r="F8" s="34">
        <f t="shared" ref="F8:F20" si="6">G8*O8</f>
        <v>0</v>
      </c>
      <c r="G8" s="88">
        <f t="shared" si="0"/>
        <v>3516.0682544000001</v>
      </c>
      <c r="H8" s="88">
        <f t="shared" si="1"/>
        <v>0</v>
      </c>
      <c r="I8" s="88">
        <f t="shared" si="2"/>
        <v>3245.6014655999998</v>
      </c>
      <c r="J8" s="88">
        <f t="shared" si="3"/>
        <v>0</v>
      </c>
      <c r="K8" s="88">
        <f t="shared" si="4"/>
        <v>2975.1346768000003</v>
      </c>
      <c r="L8" s="141">
        <f t="shared" si="5"/>
        <v>0</v>
      </c>
      <c r="M8" s="88">
        <f>N8*Содержание!D12</f>
        <v>2704.6678879999999</v>
      </c>
      <c r="N8" s="81">
        <v>40.82</v>
      </c>
      <c r="O8" s="50"/>
    </row>
    <row r="9" spans="1:22" ht="15.75" outlineLevel="1" x14ac:dyDescent="0.25">
      <c r="A9" s="33" t="s">
        <v>120</v>
      </c>
      <c r="B9" s="34" t="s">
        <v>25</v>
      </c>
      <c r="C9" s="34" t="s">
        <v>279</v>
      </c>
      <c r="D9" s="34" t="s">
        <v>14</v>
      </c>
      <c r="E9" s="34" t="s">
        <v>54</v>
      </c>
      <c r="F9" s="34">
        <f t="shared" si="6"/>
        <v>0</v>
      </c>
      <c r="G9" s="88">
        <f t="shared" si="0"/>
        <v>3774.4760144000002</v>
      </c>
      <c r="H9" s="88">
        <f t="shared" si="1"/>
        <v>0</v>
      </c>
      <c r="I9" s="88">
        <f t="shared" si="2"/>
        <v>3484.1317055999998</v>
      </c>
      <c r="J9" s="88">
        <f t="shared" si="3"/>
        <v>0</v>
      </c>
      <c r="K9" s="88">
        <f t="shared" si="4"/>
        <v>3193.7873968000004</v>
      </c>
      <c r="L9" s="141">
        <f t="shared" si="5"/>
        <v>0</v>
      </c>
      <c r="M9" s="88">
        <f>N9*Содержание!D12</f>
        <v>2903.443088</v>
      </c>
      <c r="N9" s="81">
        <v>43.82</v>
      </c>
      <c r="O9" s="50"/>
    </row>
    <row r="10" spans="1:22" ht="15.75" outlineLevel="1" x14ac:dyDescent="0.25">
      <c r="A10" s="33" t="s">
        <v>681</v>
      </c>
      <c r="B10" s="34" t="s">
        <v>25</v>
      </c>
      <c r="C10" s="34" t="s">
        <v>279</v>
      </c>
      <c r="D10" s="34" t="s">
        <v>76</v>
      </c>
      <c r="E10" s="34" t="s">
        <v>86</v>
      </c>
      <c r="F10" s="34">
        <f t="shared" si="6"/>
        <v>0</v>
      </c>
      <c r="G10" s="88">
        <f t="shared" si="0"/>
        <v>3686.6173759999997</v>
      </c>
      <c r="H10" s="88">
        <f t="shared" si="1"/>
        <v>0</v>
      </c>
      <c r="I10" s="88">
        <f t="shared" si="2"/>
        <v>3403.0314239999993</v>
      </c>
      <c r="J10" s="88">
        <f t="shared" si="3"/>
        <v>0</v>
      </c>
      <c r="K10" s="88">
        <f t="shared" si="4"/>
        <v>3119.4454719999999</v>
      </c>
      <c r="L10" s="141">
        <f t="shared" si="5"/>
        <v>0</v>
      </c>
      <c r="M10" s="88">
        <f>N10*Содержание!D12</f>
        <v>2835.8595199999995</v>
      </c>
      <c r="N10" s="81">
        <v>42.8</v>
      </c>
      <c r="O10" s="50"/>
    </row>
    <row r="11" spans="1:22" ht="15.75" outlineLevel="1" x14ac:dyDescent="0.25">
      <c r="A11" s="33" t="s">
        <v>683</v>
      </c>
      <c r="B11" s="34" t="s">
        <v>25</v>
      </c>
      <c r="C11" s="49" t="s">
        <v>279</v>
      </c>
      <c r="D11" s="34" t="s">
        <v>76</v>
      </c>
      <c r="E11" s="47" t="s">
        <v>115</v>
      </c>
      <c r="F11" s="34">
        <f t="shared" si="6"/>
        <v>0</v>
      </c>
      <c r="G11" s="88">
        <f t="shared" si="0"/>
        <v>3686.6173759999997</v>
      </c>
      <c r="H11" s="88">
        <f t="shared" si="1"/>
        <v>0</v>
      </c>
      <c r="I11" s="88">
        <f t="shared" si="2"/>
        <v>3403.0314239999993</v>
      </c>
      <c r="J11" s="88">
        <f t="shared" si="3"/>
        <v>0</v>
      </c>
      <c r="K11" s="88">
        <f t="shared" si="4"/>
        <v>3119.4454719999999</v>
      </c>
      <c r="L11" s="141">
        <f t="shared" si="5"/>
        <v>0</v>
      </c>
      <c r="M11" s="88">
        <f>N11*Содержание!D12</f>
        <v>2835.8595199999995</v>
      </c>
      <c r="N11" s="81">
        <v>42.8</v>
      </c>
      <c r="O11" s="50"/>
    </row>
    <row r="12" spans="1:22" ht="15.75" outlineLevel="1" x14ac:dyDescent="0.25">
      <c r="A12" s="33" t="s">
        <v>436</v>
      </c>
      <c r="B12" s="34" t="s">
        <v>25</v>
      </c>
      <c r="C12" s="34" t="s">
        <v>279</v>
      </c>
      <c r="D12" s="34" t="s">
        <v>76</v>
      </c>
      <c r="E12" s="47" t="s">
        <v>57</v>
      </c>
      <c r="F12" s="34">
        <f t="shared" si="6"/>
        <v>0</v>
      </c>
      <c r="G12" s="88">
        <f t="shared" si="0"/>
        <v>3802.9008679999997</v>
      </c>
      <c r="H12" s="88">
        <f t="shared" si="1"/>
        <v>0</v>
      </c>
      <c r="I12" s="88">
        <f t="shared" si="2"/>
        <v>3510.3700319999994</v>
      </c>
      <c r="J12" s="88">
        <f t="shared" si="3"/>
        <v>0</v>
      </c>
      <c r="K12" s="88">
        <f t="shared" si="4"/>
        <v>3217.8391959999999</v>
      </c>
      <c r="L12" s="141">
        <f t="shared" si="5"/>
        <v>0</v>
      </c>
      <c r="M12" s="88">
        <f>N12*Содержание!D12</f>
        <v>2925.3083599999995</v>
      </c>
      <c r="N12" s="81">
        <v>44.15</v>
      </c>
      <c r="O12" s="50"/>
    </row>
    <row r="13" spans="1:22" ht="15.75" outlineLevel="1" x14ac:dyDescent="0.25">
      <c r="A13" s="33" t="s">
        <v>682</v>
      </c>
      <c r="B13" s="34" t="s">
        <v>25</v>
      </c>
      <c r="C13" s="34" t="s">
        <v>279</v>
      </c>
      <c r="D13" s="34" t="s">
        <v>216</v>
      </c>
      <c r="E13" s="34" t="s">
        <v>86</v>
      </c>
      <c r="F13" s="34">
        <f t="shared" si="6"/>
        <v>0</v>
      </c>
      <c r="G13" s="88">
        <f t="shared" si="0"/>
        <v>3717.6263071999997</v>
      </c>
      <c r="H13" s="88">
        <f t="shared" si="1"/>
        <v>0</v>
      </c>
      <c r="I13" s="88">
        <f t="shared" si="2"/>
        <v>3431.6550527999993</v>
      </c>
      <c r="J13" s="88">
        <f t="shared" si="3"/>
        <v>0</v>
      </c>
      <c r="K13" s="88">
        <f t="shared" si="4"/>
        <v>3145.6837983999999</v>
      </c>
      <c r="L13" s="141">
        <f t="shared" si="5"/>
        <v>0</v>
      </c>
      <c r="M13" s="88">
        <f>N13*Содержание!D12</f>
        <v>2859.7125439999995</v>
      </c>
      <c r="N13" s="81">
        <v>43.16</v>
      </c>
      <c r="O13" s="50"/>
    </row>
    <row r="14" spans="1:22" ht="15.75" outlineLevel="1" x14ac:dyDescent="0.25">
      <c r="A14" s="33" t="s">
        <v>118</v>
      </c>
      <c r="B14" s="34" t="s">
        <v>25</v>
      </c>
      <c r="C14" s="49" t="s">
        <v>279</v>
      </c>
      <c r="D14" s="34" t="s">
        <v>216</v>
      </c>
      <c r="E14" s="47" t="s">
        <v>115</v>
      </c>
      <c r="F14" s="34">
        <f t="shared" si="6"/>
        <v>0</v>
      </c>
      <c r="G14" s="88">
        <f t="shared" si="0"/>
        <v>3717.6263071999997</v>
      </c>
      <c r="H14" s="88">
        <f t="shared" si="1"/>
        <v>0</v>
      </c>
      <c r="I14" s="88">
        <f t="shared" si="2"/>
        <v>3431.6550527999993</v>
      </c>
      <c r="J14" s="88">
        <f t="shared" si="3"/>
        <v>0</v>
      </c>
      <c r="K14" s="88">
        <f t="shared" si="4"/>
        <v>3145.6837983999999</v>
      </c>
      <c r="L14" s="141">
        <f t="shared" si="5"/>
        <v>0</v>
      </c>
      <c r="M14" s="88">
        <f>N14*Содержание!D12</f>
        <v>2859.7125439999995</v>
      </c>
      <c r="N14" s="81">
        <v>43.16</v>
      </c>
      <c r="O14" s="50"/>
    </row>
    <row r="15" spans="1:22" ht="15.75" outlineLevel="1" x14ac:dyDescent="0.25">
      <c r="A15" s="33" t="s">
        <v>121</v>
      </c>
      <c r="B15" s="34" t="s">
        <v>25</v>
      </c>
      <c r="C15" s="34" t="s">
        <v>279</v>
      </c>
      <c r="D15" s="34" t="s">
        <v>216</v>
      </c>
      <c r="E15" s="34" t="s">
        <v>54</v>
      </c>
      <c r="F15" s="34">
        <f t="shared" si="6"/>
        <v>0</v>
      </c>
      <c r="G15" s="88">
        <f t="shared" si="0"/>
        <v>3833.04844</v>
      </c>
      <c r="H15" s="88">
        <f t="shared" si="1"/>
        <v>0</v>
      </c>
      <c r="I15" s="88">
        <f t="shared" si="2"/>
        <v>3538.1985599999998</v>
      </c>
      <c r="J15" s="88">
        <f t="shared" si="3"/>
        <v>0</v>
      </c>
      <c r="K15" s="88">
        <f t="shared" si="4"/>
        <v>3243.3486800000001</v>
      </c>
      <c r="L15" s="141">
        <f t="shared" si="5"/>
        <v>0</v>
      </c>
      <c r="M15" s="88">
        <f>N15*Содержание!D12</f>
        <v>2948.4987999999998</v>
      </c>
      <c r="N15" s="81">
        <v>44.5</v>
      </c>
      <c r="O15" s="50"/>
    </row>
    <row r="16" spans="1:22" ht="15.75" outlineLevel="1" x14ac:dyDescent="0.25">
      <c r="A16" s="33" t="s">
        <v>122</v>
      </c>
      <c r="B16" s="34" t="s">
        <v>25</v>
      </c>
      <c r="C16" s="34" t="s">
        <v>279</v>
      </c>
      <c r="D16" s="34" t="s">
        <v>216</v>
      </c>
      <c r="E16" s="47" t="s">
        <v>57</v>
      </c>
      <c r="F16" s="34">
        <f t="shared" si="6"/>
        <v>0</v>
      </c>
      <c r="G16" s="88">
        <f t="shared" si="0"/>
        <v>3833.04844</v>
      </c>
      <c r="H16" s="88">
        <f t="shared" si="1"/>
        <v>0</v>
      </c>
      <c r="I16" s="88">
        <f t="shared" si="2"/>
        <v>3538.1985599999998</v>
      </c>
      <c r="J16" s="88">
        <f t="shared" si="3"/>
        <v>0</v>
      </c>
      <c r="K16" s="88">
        <f t="shared" si="4"/>
        <v>3243.3486800000001</v>
      </c>
      <c r="L16" s="141">
        <f t="shared" si="5"/>
        <v>0</v>
      </c>
      <c r="M16" s="88">
        <f>N16*Содержание!D12</f>
        <v>2948.4987999999998</v>
      </c>
      <c r="N16" s="81">
        <v>44.5</v>
      </c>
      <c r="O16" s="50"/>
    </row>
    <row r="17" spans="1:15" ht="15.75" outlineLevel="1" x14ac:dyDescent="0.25">
      <c r="A17" s="33" t="s">
        <v>335</v>
      </c>
      <c r="B17" s="34" t="s">
        <v>25</v>
      </c>
      <c r="C17" s="49" t="s">
        <v>279</v>
      </c>
      <c r="D17" s="51" t="s">
        <v>212</v>
      </c>
      <c r="E17" s="47" t="s">
        <v>57</v>
      </c>
      <c r="F17" s="34">
        <f t="shared" ref="F17:F19" si="7">G17*O17</f>
        <v>0</v>
      </c>
      <c r="G17" s="88">
        <f t="shared" si="0"/>
        <v>3746.9125199999999</v>
      </c>
      <c r="H17" s="88">
        <f t="shared" si="1"/>
        <v>0</v>
      </c>
      <c r="I17" s="88">
        <f t="shared" si="2"/>
        <v>3458.6884799999993</v>
      </c>
      <c r="J17" s="88">
        <f t="shared" si="3"/>
        <v>0</v>
      </c>
      <c r="K17" s="88">
        <f t="shared" si="4"/>
        <v>3170.4644399999997</v>
      </c>
      <c r="L17" s="141">
        <f t="shared" si="5"/>
        <v>0</v>
      </c>
      <c r="M17" s="88">
        <f>N17*Содержание!D12</f>
        <v>2882.2403999999997</v>
      </c>
      <c r="N17" s="81">
        <v>43.5</v>
      </c>
      <c r="O17" s="50"/>
    </row>
    <row r="18" spans="1:15" ht="15.75" outlineLevel="1" x14ac:dyDescent="0.25">
      <c r="A18" s="33" t="s">
        <v>323</v>
      </c>
      <c r="B18" s="34" t="s">
        <v>25</v>
      </c>
      <c r="C18" s="34" t="s">
        <v>279</v>
      </c>
      <c r="D18" s="51" t="s">
        <v>211</v>
      </c>
      <c r="E18" s="34" t="s">
        <v>54</v>
      </c>
      <c r="F18" s="51">
        <f t="shared" si="7"/>
        <v>0</v>
      </c>
      <c r="G18" s="88">
        <f t="shared" si="0"/>
        <v>3837.3552359999999</v>
      </c>
      <c r="H18" s="88">
        <f t="shared" si="1"/>
        <v>0</v>
      </c>
      <c r="I18" s="88">
        <f t="shared" si="2"/>
        <v>3542.1740639999994</v>
      </c>
      <c r="J18" s="88">
        <f t="shared" si="3"/>
        <v>0</v>
      </c>
      <c r="K18" s="88">
        <f t="shared" si="4"/>
        <v>3246.9928919999998</v>
      </c>
      <c r="L18" s="141">
        <f t="shared" si="5"/>
        <v>0</v>
      </c>
      <c r="M18" s="88">
        <f>N18*Содержание!D12</f>
        <v>2951.8117199999997</v>
      </c>
      <c r="N18" s="81">
        <v>44.55</v>
      </c>
      <c r="O18" s="50"/>
    </row>
    <row r="19" spans="1:15" ht="15.75" outlineLevel="1" x14ac:dyDescent="0.25">
      <c r="A19" s="33" t="s">
        <v>324</v>
      </c>
      <c r="B19" s="34" t="s">
        <v>25</v>
      </c>
      <c r="C19" s="34" t="s">
        <v>279</v>
      </c>
      <c r="D19" s="51" t="s">
        <v>220</v>
      </c>
      <c r="E19" s="34" t="s">
        <v>54</v>
      </c>
      <c r="F19" s="51">
        <f t="shared" si="7"/>
        <v>0</v>
      </c>
      <c r="G19" s="88">
        <f t="shared" si="0"/>
        <v>3837.3552359999999</v>
      </c>
      <c r="H19" s="88">
        <f t="shared" si="1"/>
        <v>0</v>
      </c>
      <c r="I19" s="88">
        <f t="shared" si="2"/>
        <v>3542.1740639999994</v>
      </c>
      <c r="J19" s="88">
        <f t="shared" si="3"/>
        <v>0</v>
      </c>
      <c r="K19" s="88">
        <f t="shared" si="4"/>
        <v>3246.9928919999998</v>
      </c>
      <c r="L19" s="141">
        <f t="shared" si="5"/>
        <v>0</v>
      </c>
      <c r="M19" s="88">
        <f>N19*Содержание!D12</f>
        <v>2951.8117199999997</v>
      </c>
      <c r="N19" s="81">
        <v>44.55</v>
      </c>
      <c r="O19" s="50"/>
    </row>
    <row r="20" spans="1:15" ht="30" outlineLevel="1" x14ac:dyDescent="0.25">
      <c r="A20" s="74" t="s">
        <v>119</v>
      </c>
      <c r="B20" s="51" t="s">
        <v>25</v>
      </c>
      <c r="C20" s="49" t="s">
        <v>279</v>
      </c>
      <c r="D20" s="51" t="s">
        <v>63</v>
      </c>
      <c r="E20" s="76" t="s">
        <v>115</v>
      </c>
      <c r="F20" s="51">
        <f t="shared" si="6"/>
        <v>0</v>
      </c>
      <c r="G20" s="88">
        <f t="shared" si="0"/>
        <v>3686.6173759999997</v>
      </c>
      <c r="H20" s="88">
        <f t="shared" si="1"/>
        <v>0</v>
      </c>
      <c r="I20" s="88">
        <f t="shared" si="2"/>
        <v>3403.0314239999993</v>
      </c>
      <c r="J20" s="88">
        <f t="shared" si="3"/>
        <v>0</v>
      </c>
      <c r="K20" s="88">
        <f t="shared" si="4"/>
        <v>3119.4454719999999</v>
      </c>
      <c r="L20" s="141">
        <f t="shared" si="5"/>
        <v>0</v>
      </c>
      <c r="M20" s="88">
        <f>N20*Содержание!D12</f>
        <v>2835.8595199999995</v>
      </c>
      <c r="N20" s="81">
        <v>42.8</v>
      </c>
      <c r="O20" s="50"/>
    </row>
    <row r="21" spans="1:15" ht="15.75" customHeight="1" outlineLevel="1" x14ac:dyDescent="0.25">
      <c r="A21" s="268" t="s">
        <v>439</v>
      </c>
      <c r="B21" s="272" t="s">
        <v>362</v>
      </c>
      <c r="C21" s="34" t="s">
        <v>279</v>
      </c>
      <c r="D21" s="272" t="s">
        <v>12</v>
      </c>
      <c r="E21" s="328" t="s">
        <v>364</v>
      </c>
      <c r="F21" s="51">
        <f t="shared" ref="F21:F40" si="8">G21*O21</f>
        <v>0</v>
      </c>
      <c r="G21" s="88">
        <f t="shared" si="0"/>
        <v>3746.9125199999999</v>
      </c>
      <c r="H21" s="88">
        <f t="shared" si="1"/>
        <v>0</v>
      </c>
      <c r="I21" s="88">
        <f t="shared" si="2"/>
        <v>3458.6884799999993</v>
      </c>
      <c r="J21" s="88">
        <f t="shared" si="3"/>
        <v>0</v>
      </c>
      <c r="K21" s="88">
        <f t="shared" si="4"/>
        <v>3170.4644399999997</v>
      </c>
      <c r="L21" s="141">
        <f t="shared" si="5"/>
        <v>0</v>
      </c>
      <c r="M21" s="88">
        <f>N21*Содержание!D12</f>
        <v>2882.2403999999997</v>
      </c>
      <c r="N21" s="81">
        <v>43.5</v>
      </c>
      <c r="O21" s="50"/>
    </row>
    <row r="22" spans="1:15" ht="17.25" customHeight="1" outlineLevel="1" x14ac:dyDescent="0.25">
      <c r="A22" s="268" t="s">
        <v>440</v>
      </c>
      <c r="B22" s="298" t="s">
        <v>362</v>
      </c>
      <c r="C22" s="34" t="s">
        <v>279</v>
      </c>
      <c r="D22" s="298" t="s">
        <v>13</v>
      </c>
      <c r="E22" s="328" t="s">
        <v>364</v>
      </c>
      <c r="F22" s="51">
        <f t="shared" si="8"/>
        <v>0</v>
      </c>
      <c r="G22" s="88">
        <f t="shared" si="0"/>
        <v>3746.9125199999999</v>
      </c>
      <c r="H22" s="88">
        <f t="shared" si="1"/>
        <v>0</v>
      </c>
      <c r="I22" s="88">
        <f t="shared" si="2"/>
        <v>3458.6884799999993</v>
      </c>
      <c r="J22" s="88">
        <f t="shared" si="3"/>
        <v>0</v>
      </c>
      <c r="K22" s="88">
        <f t="shared" si="4"/>
        <v>3170.4644399999997</v>
      </c>
      <c r="L22" s="141">
        <f t="shared" si="5"/>
        <v>0</v>
      </c>
      <c r="M22" s="88">
        <f>N22*Содержание!D12</f>
        <v>2882.2403999999997</v>
      </c>
      <c r="N22" s="81">
        <v>43.5</v>
      </c>
      <c r="O22" s="50"/>
    </row>
    <row r="23" spans="1:15" ht="16.5" customHeight="1" outlineLevel="1" x14ac:dyDescent="0.25">
      <c r="A23" s="268" t="s">
        <v>441</v>
      </c>
      <c r="B23" s="298" t="s">
        <v>362</v>
      </c>
      <c r="C23" s="49" t="s">
        <v>279</v>
      </c>
      <c r="D23" s="298" t="s">
        <v>14</v>
      </c>
      <c r="E23" s="328" t="s">
        <v>364</v>
      </c>
      <c r="F23" s="51">
        <f t="shared" si="8"/>
        <v>0</v>
      </c>
      <c r="G23" s="88">
        <f t="shared" si="0"/>
        <v>3774.4760144000002</v>
      </c>
      <c r="H23" s="88">
        <f t="shared" si="1"/>
        <v>0</v>
      </c>
      <c r="I23" s="88">
        <f t="shared" si="2"/>
        <v>3484.1317055999998</v>
      </c>
      <c r="J23" s="88">
        <f t="shared" si="3"/>
        <v>0</v>
      </c>
      <c r="K23" s="88">
        <f t="shared" si="4"/>
        <v>3193.7873968000004</v>
      </c>
      <c r="L23" s="141">
        <f t="shared" si="5"/>
        <v>0</v>
      </c>
      <c r="M23" s="88">
        <f>N23*O1</f>
        <v>2903.443088</v>
      </c>
      <c r="N23" s="81">
        <v>43.82</v>
      </c>
      <c r="O23" s="50"/>
    </row>
    <row r="24" spans="1:15" ht="15.75" customHeight="1" outlineLevel="1" x14ac:dyDescent="0.25">
      <c r="A24" s="268" t="s">
        <v>442</v>
      </c>
      <c r="B24" s="298" t="s">
        <v>362</v>
      </c>
      <c r="C24" s="34" t="s">
        <v>279</v>
      </c>
      <c r="D24" s="298" t="s">
        <v>19</v>
      </c>
      <c r="E24" s="328" t="s">
        <v>364</v>
      </c>
      <c r="F24" s="51">
        <f t="shared" si="8"/>
        <v>0</v>
      </c>
      <c r="G24" s="88">
        <f t="shared" si="0"/>
        <v>3837.3552359999999</v>
      </c>
      <c r="H24" s="88">
        <f t="shared" si="1"/>
        <v>0</v>
      </c>
      <c r="I24" s="88">
        <f t="shared" si="2"/>
        <v>3542.1740639999994</v>
      </c>
      <c r="J24" s="88">
        <f t="shared" si="3"/>
        <v>0</v>
      </c>
      <c r="K24" s="88">
        <f t="shared" si="4"/>
        <v>3246.9928919999998</v>
      </c>
      <c r="L24" s="141">
        <f t="shared" si="5"/>
        <v>0</v>
      </c>
      <c r="M24" s="88">
        <f>N24*Содержание!D12</f>
        <v>2951.8117199999997</v>
      </c>
      <c r="N24" s="81">
        <v>44.55</v>
      </c>
      <c r="O24" s="50"/>
    </row>
    <row r="25" spans="1:15" ht="16.5" customHeight="1" outlineLevel="1" x14ac:dyDescent="0.25">
      <c r="A25" s="268" t="s">
        <v>443</v>
      </c>
      <c r="B25" s="298" t="s">
        <v>362</v>
      </c>
      <c r="C25" s="34" t="s">
        <v>279</v>
      </c>
      <c r="D25" s="298" t="s">
        <v>220</v>
      </c>
      <c r="E25" s="328" t="s">
        <v>364</v>
      </c>
      <c r="F25" s="51">
        <f t="shared" si="8"/>
        <v>0</v>
      </c>
      <c r="G25" s="88">
        <f t="shared" si="0"/>
        <v>3837.3552359999999</v>
      </c>
      <c r="H25" s="88">
        <f t="shared" si="1"/>
        <v>0</v>
      </c>
      <c r="I25" s="88">
        <f t="shared" si="2"/>
        <v>3542.1740639999994</v>
      </c>
      <c r="J25" s="88">
        <f t="shared" si="3"/>
        <v>0</v>
      </c>
      <c r="K25" s="88">
        <f t="shared" si="4"/>
        <v>3246.9928919999998</v>
      </c>
      <c r="L25" s="141">
        <f t="shared" si="5"/>
        <v>0</v>
      </c>
      <c r="M25" s="88">
        <f>N25*Содержание!D12</f>
        <v>2951.8117199999997</v>
      </c>
      <c r="N25" s="81">
        <v>44.55</v>
      </c>
      <c r="O25" s="50"/>
    </row>
    <row r="26" spans="1:15" ht="17.25" customHeight="1" outlineLevel="1" x14ac:dyDescent="0.25">
      <c r="A26" s="268" t="s">
        <v>444</v>
      </c>
      <c r="B26" s="298" t="s">
        <v>362</v>
      </c>
      <c r="C26" s="49" t="s">
        <v>279</v>
      </c>
      <c r="D26" s="298" t="s">
        <v>223</v>
      </c>
      <c r="E26" s="328" t="s">
        <v>364</v>
      </c>
      <c r="F26" s="51">
        <f t="shared" si="8"/>
        <v>0</v>
      </c>
      <c r="G26" s="88">
        <f t="shared" si="0"/>
        <v>3837.3552359999999</v>
      </c>
      <c r="H26" s="88">
        <f t="shared" si="1"/>
        <v>0</v>
      </c>
      <c r="I26" s="88">
        <f t="shared" si="2"/>
        <v>3542.1740639999994</v>
      </c>
      <c r="J26" s="88">
        <f t="shared" si="3"/>
        <v>0</v>
      </c>
      <c r="K26" s="88">
        <f t="shared" si="4"/>
        <v>3246.9928919999998</v>
      </c>
      <c r="L26" s="141">
        <f t="shared" si="5"/>
        <v>0</v>
      </c>
      <c r="M26" s="88">
        <f>N26*Содержание!D12</f>
        <v>2951.8117199999997</v>
      </c>
      <c r="N26" s="81">
        <v>44.55</v>
      </c>
      <c r="O26" s="50"/>
    </row>
    <row r="27" spans="1:15" ht="15" customHeight="1" outlineLevel="1" x14ac:dyDescent="0.25">
      <c r="A27" s="268" t="s">
        <v>445</v>
      </c>
      <c r="B27" s="298" t="s">
        <v>362</v>
      </c>
      <c r="C27" s="34" t="s">
        <v>279</v>
      </c>
      <c r="D27" s="298" t="s">
        <v>320</v>
      </c>
      <c r="E27" s="328" t="s">
        <v>364</v>
      </c>
      <c r="F27" s="51">
        <f t="shared" si="8"/>
        <v>0</v>
      </c>
      <c r="G27" s="88">
        <f t="shared" si="0"/>
        <v>3837.3552359999999</v>
      </c>
      <c r="H27" s="88">
        <f t="shared" si="1"/>
        <v>0</v>
      </c>
      <c r="I27" s="88">
        <f t="shared" si="2"/>
        <v>3542.1740639999994</v>
      </c>
      <c r="J27" s="88">
        <f t="shared" si="3"/>
        <v>0</v>
      </c>
      <c r="K27" s="88">
        <f t="shared" si="4"/>
        <v>3246.9928919999998</v>
      </c>
      <c r="L27" s="141">
        <f t="shared" si="5"/>
        <v>0</v>
      </c>
      <c r="M27" s="88">
        <f>N27*Содержание!D12</f>
        <v>2951.8117199999997</v>
      </c>
      <c r="N27" s="81">
        <v>44.55</v>
      </c>
      <c r="O27" s="50"/>
    </row>
    <row r="28" spans="1:15" ht="15.75" customHeight="1" outlineLevel="1" x14ac:dyDescent="0.25">
      <c r="A28" s="268" t="s">
        <v>437</v>
      </c>
      <c r="B28" s="298" t="s">
        <v>362</v>
      </c>
      <c r="C28" s="34" t="s">
        <v>279</v>
      </c>
      <c r="D28" s="298" t="s">
        <v>76</v>
      </c>
      <c r="E28" s="328" t="s">
        <v>364</v>
      </c>
      <c r="F28" s="51">
        <f t="shared" si="8"/>
        <v>0</v>
      </c>
      <c r="G28" s="88">
        <f t="shared" si="0"/>
        <v>3802.9008679999997</v>
      </c>
      <c r="H28" s="88">
        <f t="shared" si="1"/>
        <v>0</v>
      </c>
      <c r="I28" s="88">
        <f t="shared" si="2"/>
        <v>3510.3700319999994</v>
      </c>
      <c r="J28" s="88">
        <f t="shared" si="3"/>
        <v>0</v>
      </c>
      <c r="K28" s="88">
        <f t="shared" si="4"/>
        <v>3217.8391959999999</v>
      </c>
      <c r="L28" s="141">
        <f t="shared" si="5"/>
        <v>0</v>
      </c>
      <c r="M28" s="88">
        <f>N28*Содержание!D12</f>
        <v>2925.3083599999995</v>
      </c>
      <c r="N28" s="81">
        <v>44.15</v>
      </c>
      <c r="O28" s="50"/>
    </row>
    <row r="29" spans="1:15" ht="15" customHeight="1" outlineLevel="1" x14ac:dyDescent="0.25">
      <c r="A29" s="268" t="s">
        <v>438</v>
      </c>
      <c r="B29" s="298" t="s">
        <v>362</v>
      </c>
      <c r="C29" s="49" t="s">
        <v>279</v>
      </c>
      <c r="D29" s="298" t="s">
        <v>76</v>
      </c>
      <c r="E29" s="328" t="s">
        <v>397</v>
      </c>
      <c r="F29" s="51">
        <f t="shared" si="8"/>
        <v>0</v>
      </c>
      <c r="G29" s="88">
        <f t="shared" si="0"/>
        <v>4325.7459024</v>
      </c>
      <c r="H29" s="88">
        <f t="shared" si="1"/>
        <v>0</v>
      </c>
      <c r="I29" s="88">
        <f t="shared" si="2"/>
        <v>3992.9962175999995</v>
      </c>
      <c r="J29" s="88">
        <f t="shared" si="3"/>
        <v>0</v>
      </c>
      <c r="K29" s="88">
        <f t="shared" si="4"/>
        <v>3660.2465327999998</v>
      </c>
      <c r="L29" s="141">
        <f t="shared" si="5"/>
        <v>0</v>
      </c>
      <c r="M29" s="88">
        <f>N29*Содержание!D12</f>
        <v>3327.4968479999998</v>
      </c>
      <c r="N29" s="81">
        <v>50.22</v>
      </c>
      <c r="O29" s="50"/>
    </row>
    <row r="30" spans="1:15" ht="15.75" customHeight="1" outlineLevel="1" x14ac:dyDescent="0.25">
      <c r="A30" s="268" t="s">
        <v>446</v>
      </c>
      <c r="B30" s="298" t="s">
        <v>362</v>
      </c>
      <c r="C30" s="34" t="s">
        <v>279</v>
      </c>
      <c r="D30" s="298" t="s">
        <v>16</v>
      </c>
      <c r="E30" s="328" t="s">
        <v>364</v>
      </c>
      <c r="F30" s="51">
        <f t="shared" si="8"/>
        <v>0</v>
      </c>
      <c r="G30" s="88">
        <f t="shared" si="0"/>
        <v>3837.3552359999999</v>
      </c>
      <c r="H30" s="88">
        <f t="shared" si="1"/>
        <v>0</v>
      </c>
      <c r="I30" s="88">
        <f t="shared" si="2"/>
        <v>3542.1740639999994</v>
      </c>
      <c r="J30" s="88">
        <f t="shared" si="3"/>
        <v>0</v>
      </c>
      <c r="K30" s="88">
        <f t="shared" si="4"/>
        <v>3246.9928919999998</v>
      </c>
      <c r="L30" s="141">
        <f t="shared" si="5"/>
        <v>0</v>
      </c>
      <c r="M30" s="88">
        <f>N30*Содержание!D12</f>
        <v>2951.8117199999997</v>
      </c>
      <c r="N30" s="81">
        <v>44.55</v>
      </c>
      <c r="O30" s="50"/>
    </row>
    <row r="31" spans="1:15" ht="31.5" customHeight="1" outlineLevel="1" x14ac:dyDescent="0.25">
      <c r="A31" s="268" t="s">
        <v>447</v>
      </c>
      <c r="B31" s="298" t="s">
        <v>362</v>
      </c>
      <c r="C31" s="34" t="s">
        <v>279</v>
      </c>
      <c r="D31" s="298" t="s">
        <v>150</v>
      </c>
      <c r="E31" s="328" t="s">
        <v>364</v>
      </c>
      <c r="F31" s="51">
        <f t="shared" si="8"/>
        <v>0</v>
      </c>
      <c r="G31" s="88">
        <f t="shared" si="0"/>
        <v>3802.9008679999997</v>
      </c>
      <c r="H31" s="88">
        <f t="shared" si="1"/>
        <v>0</v>
      </c>
      <c r="I31" s="88">
        <f t="shared" si="2"/>
        <v>3510.3700319999994</v>
      </c>
      <c r="J31" s="88">
        <f t="shared" si="3"/>
        <v>0</v>
      </c>
      <c r="K31" s="88">
        <f t="shared" si="4"/>
        <v>3217.8391959999999</v>
      </c>
      <c r="L31" s="141">
        <f t="shared" si="5"/>
        <v>0</v>
      </c>
      <c r="M31" s="88">
        <f>N31*Содержание!D12</f>
        <v>2925.3083599999995</v>
      </c>
      <c r="N31" s="81">
        <v>44.15</v>
      </c>
      <c r="O31" s="50"/>
    </row>
    <row r="32" spans="1:15" ht="15" customHeight="1" outlineLevel="1" x14ac:dyDescent="0.25">
      <c r="A32" s="268" t="s">
        <v>448</v>
      </c>
      <c r="B32" s="298" t="s">
        <v>362</v>
      </c>
      <c r="C32" s="49" t="s">
        <v>279</v>
      </c>
      <c r="D32" s="298" t="s">
        <v>12</v>
      </c>
      <c r="E32" s="345" t="s">
        <v>363</v>
      </c>
      <c r="F32" s="51">
        <f t="shared" si="8"/>
        <v>0</v>
      </c>
      <c r="G32" s="88">
        <f t="shared" si="0"/>
        <v>3746.9125199999999</v>
      </c>
      <c r="H32" s="88">
        <f t="shared" si="1"/>
        <v>0</v>
      </c>
      <c r="I32" s="88">
        <f t="shared" si="2"/>
        <v>3458.6884799999993</v>
      </c>
      <c r="J32" s="88">
        <f t="shared" si="3"/>
        <v>0</v>
      </c>
      <c r="K32" s="88">
        <f t="shared" si="4"/>
        <v>3170.4644399999997</v>
      </c>
      <c r="L32" s="141">
        <f t="shared" si="5"/>
        <v>0</v>
      </c>
      <c r="M32" s="88">
        <f>N32*Содержание!D12</f>
        <v>2882.2403999999997</v>
      </c>
      <c r="N32" s="81">
        <v>43.5</v>
      </c>
      <c r="O32" s="50"/>
    </row>
    <row r="33" spans="1:15" ht="16.5" customHeight="1" outlineLevel="1" x14ac:dyDescent="0.25">
      <c r="A33" s="268" t="s">
        <v>449</v>
      </c>
      <c r="B33" s="298" t="s">
        <v>362</v>
      </c>
      <c r="C33" s="34" t="s">
        <v>279</v>
      </c>
      <c r="D33" s="298" t="s">
        <v>76</v>
      </c>
      <c r="E33" s="345" t="s">
        <v>363</v>
      </c>
      <c r="F33" s="51">
        <f t="shared" si="8"/>
        <v>0</v>
      </c>
      <c r="G33" s="88">
        <f t="shared" si="0"/>
        <v>3837.3552359999999</v>
      </c>
      <c r="H33" s="88">
        <f t="shared" si="1"/>
        <v>0</v>
      </c>
      <c r="I33" s="88">
        <f t="shared" si="2"/>
        <v>3542.1740639999994</v>
      </c>
      <c r="J33" s="88">
        <f t="shared" si="3"/>
        <v>0</v>
      </c>
      <c r="K33" s="88">
        <f t="shared" si="4"/>
        <v>3246.9928919999998</v>
      </c>
      <c r="L33" s="141">
        <f t="shared" si="5"/>
        <v>0</v>
      </c>
      <c r="M33" s="88">
        <f>N33*Содержание!D12</f>
        <v>2951.8117199999997</v>
      </c>
      <c r="N33" s="81">
        <v>44.55</v>
      </c>
      <c r="O33" s="50"/>
    </row>
    <row r="34" spans="1:15" ht="15" customHeight="1" outlineLevel="1" x14ac:dyDescent="0.25">
      <c r="A34" s="268" t="s">
        <v>455</v>
      </c>
      <c r="B34" s="298" t="s">
        <v>362</v>
      </c>
      <c r="C34" s="34" t="s">
        <v>279</v>
      </c>
      <c r="D34" s="298" t="s">
        <v>76</v>
      </c>
      <c r="E34" s="345" t="s">
        <v>396</v>
      </c>
      <c r="F34" s="51">
        <f t="shared" si="8"/>
        <v>0</v>
      </c>
      <c r="G34" s="88">
        <f t="shared" si="0"/>
        <v>4371.3979399999998</v>
      </c>
      <c r="H34" s="88">
        <f t="shared" si="1"/>
        <v>0</v>
      </c>
      <c r="I34" s="88">
        <f t="shared" si="2"/>
        <v>4035.1365599999995</v>
      </c>
      <c r="J34" s="88">
        <f t="shared" si="3"/>
        <v>0</v>
      </c>
      <c r="K34" s="88">
        <f t="shared" si="4"/>
        <v>3698.87518</v>
      </c>
      <c r="L34" s="141">
        <f t="shared" si="5"/>
        <v>0</v>
      </c>
      <c r="M34" s="88">
        <f>N34*Содержание!D12</f>
        <v>3362.6137999999996</v>
      </c>
      <c r="N34" s="81">
        <v>50.75</v>
      </c>
      <c r="O34" s="50"/>
    </row>
    <row r="35" spans="1:15" ht="16.5" customHeight="1" outlineLevel="1" x14ac:dyDescent="0.25">
      <c r="A35" s="268" t="s">
        <v>450</v>
      </c>
      <c r="B35" s="298" t="s">
        <v>362</v>
      </c>
      <c r="C35" s="49" t="s">
        <v>279</v>
      </c>
      <c r="D35" s="298" t="s">
        <v>14</v>
      </c>
      <c r="E35" s="345" t="s">
        <v>363</v>
      </c>
      <c r="F35" s="51">
        <f t="shared" si="8"/>
        <v>0</v>
      </c>
      <c r="G35" s="88">
        <f t="shared" si="0"/>
        <v>3774.4760144000002</v>
      </c>
      <c r="H35" s="88">
        <f t="shared" si="1"/>
        <v>0</v>
      </c>
      <c r="I35" s="88">
        <f t="shared" si="2"/>
        <v>3484.1317055999998</v>
      </c>
      <c r="J35" s="88">
        <f t="shared" si="3"/>
        <v>0</v>
      </c>
      <c r="K35" s="88">
        <f t="shared" si="4"/>
        <v>3193.7873968000004</v>
      </c>
      <c r="L35" s="141">
        <f t="shared" si="5"/>
        <v>0</v>
      </c>
      <c r="M35" s="88">
        <f>N35*Содержание!D12</f>
        <v>2903.443088</v>
      </c>
      <c r="N35" s="81">
        <v>43.82</v>
      </c>
      <c r="O35" s="50"/>
    </row>
    <row r="36" spans="1:15" ht="15.75" customHeight="1" outlineLevel="1" x14ac:dyDescent="0.25">
      <c r="A36" s="268" t="s">
        <v>452</v>
      </c>
      <c r="B36" s="298" t="s">
        <v>362</v>
      </c>
      <c r="C36" s="34" t="s">
        <v>279</v>
      </c>
      <c r="D36" s="298" t="s">
        <v>14</v>
      </c>
      <c r="E36" s="345" t="s">
        <v>396</v>
      </c>
      <c r="F36" s="51">
        <f t="shared" si="8"/>
        <v>0</v>
      </c>
      <c r="G36" s="88">
        <f t="shared" si="0"/>
        <v>4342.9730863999994</v>
      </c>
      <c r="H36" s="88">
        <f t="shared" si="1"/>
        <v>0</v>
      </c>
      <c r="I36" s="88">
        <f t="shared" si="2"/>
        <v>4008.8982335999995</v>
      </c>
      <c r="J36" s="88">
        <f t="shared" si="3"/>
        <v>0</v>
      </c>
      <c r="K36" s="88">
        <f t="shared" si="4"/>
        <v>3674.8233808</v>
      </c>
      <c r="L36" s="141">
        <f t="shared" si="5"/>
        <v>0</v>
      </c>
      <c r="M36" s="88">
        <f>N36*Содержание!D12</f>
        <v>3340.7485279999996</v>
      </c>
      <c r="N36" s="81">
        <v>50.42</v>
      </c>
      <c r="O36" s="50"/>
    </row>
    <row r="37" spans="1:15" ht="13.5" customHeight="1" outlineLevel="1" x14ac:dyDescent="0.25">
      <c r="A37" s="268" t="s">
        <v>451</v>
      </c>
      <c r="B37" s="298" t="s">
        <v>362</v>
      </c>
      <c r="C37" s="34" t="s">
        <v>279</v>
      </c>
      <c r="D37" s="298" t="s">
        <v>13</v>
      </c>
      <c r="E37" s="345" t="s">
        <v>396</v>
      </c>
      <c r="F37" s="51">
        <f t="shared" si="8"/>
        <v>0</v>
      </c>
      <c r="G37" s="88">
        <f t="shared" si="0"/>
        <v>4325.7459024</v>
      </c>
      <c r="H37" s="88">
        <f t="shared" si="1"/>
        <v>0</v>
      </c>
      <c r="I37" s="88">
        <f t="shared" si="2"/>
        <v>3992.9962175999995</v>
      </c>
      <c r="J37" s="88">
        <f t="shared" si="3"/>
        <v>0</v>
      </c>
      <c r="K37" s="88">
        <f t="shared" si="4"/>
        <v>3660.2465327999998</v>
      </c>
      <c r="L37" s="141">
        <f t="shared" si="5"/>
        <v>0</v>
      </c>
      <c r="M37" s="88">
        <f>N37*Содержание!D12</f>
        <v>3327.4968479999998</v>
      </c>
      <c r="N37" s="81">
        <v>50.22</v>
      </c>
      <c r="O37" s="50"/>
    </row>
    <row r="38" spans="1:15" ht="15" customHeight="1" outlineLevel="1" x14ac:dyDescent="0.25">
      <c r="A38" s="268" t="s">
        <v>453</v>
      </c>
      <c r="B38" s="298" t="s">
        <v>362</v>
      </c>
      <c r="C38" s="298" t="s">
        <v>279</v>
      </c>
      <c r="D38" s="298" t="s">
        <v>182</v>
      </c>
      <c r="E38" s="345" t="s">
        <v>396</v>
      </c>
      <c r="F38" s="51">
        <f t="shared" si="8"/>
        <v>0</v>
      </c>
      <c r="G38" s="88">
        <f t="shared" si="0"/>
        <v>4398.9614344000001</v>
      </c>
      <c r="H38" s="88">
        <f t="shared" si="1"/>
        <v>0</v>
      </c>
      <c r="I38" s="88">
        <f t="shared" si="2"/>
        <v>4060.5797855999999</v>
      </c>
      <c r="J38" s="88">
        <f t="shared" si="3"/>
        <v>0</v>
      </c>
      <c r="K38" s="88">
        <f t="shared" si="4"/>
        <v>3722.1981368000002</v>
      </c>
      <c r="L38" s="141">
        <f t="shared" si="5"/>
        <v>0</v>
      </c>
      <c r="M38" s="88">
        <f>N38*Содержание!D12</f>
        <v>3383.8164879999999</v>
      </c>
      <c r="N38" s="81">
        <v>51.07</v>
      </c>
      <c r="O38" s="50"/>
    </row>
    <row r="39" spans="1:15" ht="15" customHeight="1" outlineLevel="1" x14ac:dyDescent="0.25">
      <c r="A39" s="268" t="s">
        <v>456</v>
      </c>
      <c r="B39" s="298" t="s">
        <v>362</v>
      </c>
      <c r="C39" s="298" t="s">
        <v>279</v>
      </c>
      <c r="D39" s="298" t="s">
        <v>223</v>
      </c>
      <c r="E39" s="345" t="s">
        <v>396</v>
      </c>
      <c r="F39" s="51">
        <f t="shared" si="8"/>
        <v>0</v>
      </c>
      <c r="G39" s="88">
        <f t="shared" si="0"/>
        <v>4398.9614344000001</v>
      </c>
      <c r="H39" s="88">
        <f t="shared" si="1"/>
        <v>0</v>
      </c>
      <c r="I39" s="88">
        <f t="shared" si="2"/>
        <v>4060.5797855999999</v>
      </c>
      <c r="J39" s="88">
        <f t="shared" si="3"/>
        <v>0</v>
      </c>
      <c r="K39" s="88">
        <f t="shared" si="4"/>
        <v>3722.1981368000002</v>
      </c>
      <c r="L39" s="141">
        <f t="shared" si="5"/>
        <v>0</v>
      </c>
      <c r="M39" s="88">
        <f>N39*Содержание!D12</f>
        <v>3383.8164879999999</v>
      </c>
      <c r="N39" s="81">
        <v>51.07</v>
      </c>
      <c r="O39" s="50"/>
    </row>
    <row r="40" spans="1:15" ht="16.5" customHeight="1" outlineLevel="1" thickBot="1" x14ac:dyDescent="0.3">
      <c r="A40" s="327" t="s">
        <v>454</v>
      </c>
      <c r="B40" s="298" t="s">
        <v>362</v>
      </c>
      <c r="C40" s="298" t="s">
        <v>279</v>
      </c>
      <c r="D40" s="298" t="s">
        <v>211</v>
      </c>
      <c r="E40" s="355" t="s">
        <v>396</v>
      </c>
      <c r="F40" s="51">
        <f t="shared" si="8"/>
        <v>0</v>
      </c>
      <c r="G40" s="88">
        <f t="shared" si="0"/>
        <v>4371.3979399999998</v>
      </c>
      <c r="H40" s="88">
        <f t="shared" si="1"/>
        <v>0</v>
      </c>
      <c r="I40" s="88">
        <f t="shared" si="2"/>
        <v>4035.1365599999995</v>
      </c>
      <c r="J40" s="88">
        <f t="shared" si="3"/>
        <v>0</v>
      </c>
      <c r="K40" s="88">
        <f t="shared" si="4"/>
        <v>3698.87518</v>
      </c>
      <c r="L40" s="141">
        <f t="shared" si="5"/>
        <v>0</v>
      </c>
      <c r="M40" s="88">
        <f>N40*Содержание!D12</f>
        <v>3362.6137999999996</v>
      </c>
      <c r="N40" s="81">
        <v>50.75</v>
      </c>
      <c r="O40" s="50"/>
    </row>
    <row r="41" spans="1:15" ht="30" customHeight="1" thickBot="1" x14ac:dyDescent="0.3">
      <c r="A41" s="366" t="s">
        <v>464</v>
      </c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1"/>
    </row>
    <row r="42" spans="1:15" ht="45.75" outlineLevel="1" thickBot="1" x14ac:dyDescent="0.3">
      <c r="A42" s="31" t="s">
        <v>123</v>
      </c>
      <c r="B42" s="32" t="s">
        <v>25</v>
      </c>
      <c r="C42" s="32" t="s">
        <v>279</v>
      </c>
      <c r="D42" s="32" t="s">
        <v>457</v>
      </c>
      <c r="E42" s="32" t="s">
        <v>86</v>
      </c>
      <c r="F42" s="36">
        <f>G42*O42</f>
        <v>0</v>
      </c>
      <c r="G42" s="88">
        <f t="shared" ref="G42:G55" si="9">M42*1.3</f>
        <v>3999.2907655999998</v>
      </c>
      <c r="H42" s="88">
        <f t="shared" ref="H42:H55" si="10">O42*I42</f>
        <v>0</v>
      </c>
      <c r="I42" s="88">
        <f t="shared" ref="I42:I55" si="11">M42*1.2</f>
        <v>3691.6530143999994</v>
      </c>
      <c r="J42" s="88">
        <f t="shared" ref="J42:J55" si="12">O42*K42</f>
        <v>0</v>
      </c>
      <c r="K42" s="88">
        <f t="shared" ref="K42:K55" si="13">M42*1.1</f>
        <v>3384.0152631999999</v>
      </c>
      <c r="L42" s="141">
        <f t="shared" ref="L42:L55" si="14">O42*M42</f>
        <v>0</v>
      </c>
      <c r="M42" s="88">
        <f>N42*Содержание!D12</f>
        <v>3076.3775119999996</v>
      </c>
      <c r="N42" s="81">
        <v>46.43</v>
      </c>
      <c r="O42" s="50"/>
    </row>
    <row r="43" spans="1:15" ht="45.75" outlineLevel="1" thickBot="1" x14ac:dyDescent="0.3">
      <c r="A43" s="33" t="s">
        <v>127</v>
      </c>
      <c r="B43" s="34" t="s">
        <v>25</v>
      </c>
      <c r="C43" s="34" t="s">
        <v>279</v>
      </c>
      <c r="D43" s="34" t="s">
        <v>457</v>
      </c>
      <c r="E43" s="47" t="s">
        <v>115</v>
      </c>
      <c r="F43" s="36">
        <f t="shared" ref="F43:F55" si="15">G43*O43</f>
        <v>0</v>
      </c>
      <c r="G43" s="88">
        <f t="shared" si="9"/>
        <v>3999.2907655999998</v>
      </c>
      <c r="H43" s="88">
        <f t="shared" si="10"/>
        <v>0</v>
      </c>
      <c r="I43" s="88">
        <f t="shared" si="11"/>
        <v>3691.6530143999994</v>
      </c>
      <c r="J43" s="88">
        <f t="shared" si="12"/>
        <v>0</v>
      </c>
      <c r="K43" s="88">
        <f t="shared" si="13"/>
        <v>3384.0152631999999</v>
      </c>
      <c r="L43" s="141">
        <f t="shared" si="14"/>
        <v>0</v>
      </c>
      <c r="M43" s="88">
        <f>N43*Содержание!D12</f>
        <v>3076.3775119999996</v>
      </c>
      <c r="N43" s="81">
        <v>46.43</v>
      </c>
      <c r="O43" s="50"/>
    </row>
    <row r="44" spans="1:15" ht="45.75" outlineLevel="1" thickBot="1" x14ac:dyDescent="0.3">
      <c r="A44" s="33" t="s">
        <v>126</v>
      </c>
      <c r="B44" s="34" t="s">
        <v>25</v>
      </c>
      <c r="C44" s="34" t="s">
        <v>279</v>
      </c>
      <c r="D44" s="34" t="s">
        <v>458</v>
      </c>
      <c r="E44" s="32" t="s">
        <v>86</v>
      </c>
      <c r="F44" s="36">
        <f t="shared" si="15"/>
        <v>0</v>
      </c>
      <c r="G44" s="88">
        <f t="shared" si="9"/>
        <v>3999.2907655999998</v>
      </c>
      <c r="H44" s="88">
        <f t="shared" si="10"/>
        <v>0</v>
      </c>
      <c r="I44" s="88">
        <f t="shared" si="11"/>
        <v>3691.6530143999994</v>
      </c>
      <c r="J44" s="88">
        <f t="shared" si="12"/>
        <v>0</v>
      </c>
      <c r="K44" s="88">
        <f t="shared" si="13"/>
        <v>3384.0152631999999</v>
      </c>
      <c r="L44" s="141">
        <f t="shared" si="14"/>
        <v>0</v>
      </c>
      <c r="M44" s="88">
        <f>N44*Содержание!D12</f>
        <v>3076.3775119999996</v>
      </c>
      <c r="N44" s="81">
        <v>46.43</v>
      </c>
      <c r="O44" s="50"/>
    </row>
    <row r="45" spans="1:15" ht="15" customHeight="1" outlineLevel="1" thickBot="1" x14ac:dyDescent="0.3">
      <c r="A45" s="33" t="s">
        <v>124</v>
      </c>
      <c r="B45" s="34" t="s">
        <v>25</v>
      </c>
      <c r="C45" s="34" t="s">
        <v>279</v>
      </c>
      <c r="D45" s="34" t="s">
        <v>459</v>
      </c>
      <c r="E45" s="34" t="s">
        <v>86</v>
      </c>
      <c r="F45" s="36">
        <f t="shared" si="15"/>
        <v>0</v>
      </c>
      <c r="G45" s="88">
        <f t="shared" si="9"/>
        <v>3999.2907655999998</v>
      </c>
      <c r="H45" s="88">
        <f t="shared" si="10"/>
        <v>0</v>
      </c>
      <c r="I45" s="88">
        <f t="shared" si="11"/>
        <v>3691.6530143999994</v>
      </c>
      <c r="J45" s="88">
        <f t="shared" si="12"/>
        <v>0</v>
      </c>
      <c r="K45" s="88">
        <f t="shared" si="13"/>
        <v>3384.0152631999999</v>
      </c>
      <c r="L45" s="141">
        <f t="shared" si="14"/>
        <v>0</v>
      </c>
      <c r="M45" s="88">
        <f>N45*Содержание!D12</f>
        <v>3076.3775119999996</v>
      </c>
      <c r="N45" s="81">
        <v>46.43</v>
      </c>
      <c r="O45" s="50"/>
    </row>
    <row r="46" spans="1:15" ht="15" customHeight="1" outlineLevel="1" thickBot="1" x14ac:dyDescent="0.3">
      <c r="A46" s="33" t="s">
        <v>128</v>
      </c>
      <c r="B46" s="34" t="s">
        <v>25</v>
      </c>
      <c r="C46" s="34" t="s">
        <v>279</v>
      </c>
      <c r="D46" s="34" t="s">
        <v>459</v>
      </c>
      <c r="E46" s="47" t="s">
        <v>115</v>
      </c>
      <c r="F46" s="36">
        <f t="shared" si="15"/>
        <v>0</v>
      </c>
      <c r="G46" s="88">
        <f t="shared" si="9"/>
        <v>3999.2907655999998</v>
      </c>
      <c r="H46" s="88">
        <f t="shared" si="10"/>
        <v>0</v>
      </c>
      <c r="I46" s="88">
        <f t="shared" si="11"/>
        <v>3691.6530143999994</v>
      </c>
      <c r="J46" s="88">
        <f t="shared" si="12"/>
        <v>0</v>
      </c>
      <c r="K46" s="88">
        <f t="shared" si="13"/>
        <v>3384.0152631999999</v>
      </c>
      <c r="L46" s="141">
        <f t="shared" si="14"/>
        <v>0</v>
      </c>
      <c r="M46" s="88">
        <f>N46*Содержание!D12</f>
        <v>3076.3775119999996</v>
      </c>
      <c r="N46" s="81">
        <v>46.43</v>
      </c>
      <c r="O46" s="50"/>
    </row>
    <row r="47" spans="1:15" ht="45.75" outlineLevel="1" thickBot="1" x14ac:dyDescent="0.3">
      <c r="A47" s="33" t="s">
        <v>125</v>
      </c>
      <c r="B47" s="34" t="s">
        <v>25</v>
      </c>
      <c r="C47" s="34" t="s">
        <v>279</v>
      </c>
      <c r="D47" s="34" t="s">
        <v>460</v>
      </c>
      <c r="E47" s="34" t="s">
        <v>86</v>
      </c>
      <c r="F47" s="36">
        <f t="shared" si="15"/>
        <v>0</v>
      </c>
      <c r="G47" s="88">
        <f t="shared" si="9"/>
        <v>3999.2907655999998</v>
      </c>
      <c r="H47" s="88">
        <f t="shared" si="10"/>
        <v>0</v>
      </c>
      <c r="I47" s="88">
        <f t="shared" si="11"/>
        <v>3691.6530143999994</v>
      </c>
      <c r="J47" s="88">
        <f t="shared" si="12"/>
        <v>0</v>
      </c>
      <c r="K47" s="88">
        <f t="shared" si="13"/>
        <v>3384.0152631999999</v>
      </c>
      <c r="L47" s="141">
        <f t="shared" si="14"/>
        <v>0</v>
      </c>
      <c r="M47" s="88">
        <f>N47*Содержание!D12</f>
        <v>3076.3775119999996</v>
      </c>
      <c r="N47" s="81">
        <v>46.43</v>
      </c>
      <c r="O47" s="50"/>
    </row>
    <row r="48" spans="1:15" ht="45.75" outlineLevel="1" thickBot="1" x14ac:dyDescent="0.3">
      <c r="A48" s="33" t="s">
        <v>129</v>
      </c>
      <c r="B48" s="34" t="s">
        <v>25</v>
      </c>
      <c r="C48" s="34" t="s">
        <v>279</v>
      </c>
      <c r="D48" s="34" t="s">
        <v>460</v>
      </c>
      <c r="E48" s="47" t="s">
        <v>115</v>
      </c>
      <c r="F48" s="36">
        <f t="shared" si="15"/>
        <v>0</v>
      </c>
      <c r="G48" s="88">
        <f t="shared" si="9"/>
        <v>3999.2907655999998</v>
      </c>
      <c r="H48" s="88">
        <f t="shared" si="10"/>
        <v>0</v>
      </c>
      <c r="I48" s="88">
        <f t="shared" si="11"/>
        <v>3691.6530143999994</v>
      </c>
      <c r="J48" s="88">
        <f t="shared" si="12"/>
        <v>0</v>
      </c>
      <c r="K48" s="88">
        <f t="shared" si="13"/>
        <v>3384.0152631999999</v>
      </c>
      <c r="L48" s="141">
        <f t="shared" si="14"/>
        <v>0</v>
      </c>
      <c r="M48" s="88">
        <f>N48*Содержание!D12</f>
        <v>3076.3775119999996</v>
      </c>
      <c r="N48" s="81">
        <v>46.43</v>
      </c>
      <c r="O48" s="50"/>
    </row>
    <row r="49" spans="1:15" ht="30.75" outlineLevel="1" thickBot="1" x14ac:dyDescent="0.3">
      <c r="A49" s="33" t="s">
        <v>326</v>
      </c>
      <c r="B49" s="34" t="s">
        <v>25</v>
      </c>
      <c r="C49" s="34" t="s">
        <v>279</v>
      </c>
      <c r="D49" s="34" t="s">
        <v>461</v>
      </c>
      <c r="E49" s="34" t="s">
        <v>86</v>
      </c>
      <c r="F49" s="36">
        <f t="shared" si="15"/>
        <v>0</v>
      </c>
      <c r="G49" s="88">
        <f t="shared" si="9"/>
        <v>4037.1905703999996</v>
      </c>
      <c r="H49" s="88">
        <f t="shared" si="10"/>
        <v>0</v>
      </c>
      <c r="I49" s="88">
        <f t="shared" si="11"/>
        <v>3726.6374495999989</v>
      </c>
      <c r="J49" s="88">
        <f t="shared" si="12"/>
        <v>0</v>
      </c>
      <c r="K49" s="88">
        <f t="shared" si="13"/>
        <v>3416.0843287999996</v>
      </c>
      <c r="L49" s="141">
        <f t="shared" si="14"/>
        <v>0</v>
      </c>
      <c r="M49" s="88">
        <f>N49*Содержание!D12</f>
        <v>3105.5312079999994</v>
      </c>
      <c r="N49" s="81">
        <v>46.87</v>
      </c>
      <c r="O49" s="50"/>
    </row>
    <row r="50" spans="1:15" ht="30.75" outlineLevel="1" thickBot="1" x14ac:dyDescent="0.3">
      <c r="A50" s="33" t="s">
        <v>130</v>
      </c>
      <c r="B50" s="34" t="s">
        <v>25</v>
      </c>
      <c r="C50" s="34" t="s">
        <v>279</v>
      </c>
      <c r="D50" s="34" t="s">
        <v>461</v>
      </c>
      <c r="E50" s="47" t="s">
        <v>115</v>
      </c>
      <c r="F50" s="36">
        <f t="shared" si="15"/>
        <v>0</v>
      </c>
      <c r="G50" s="88">
        <f t="shared" si="9"/>
        <v>4037.1905703999996</v>
      </c>
      <c r="H50" s="88">
        <f t="shared" si="10"/>
        <v>0</v>
      </c>
      <c r="I50" s="88">
        <f t="shared" si="11"/>
        <v>3726.6374495999989</v>
      </c>
      <c r="J50" s="88">
        <f t="shared" si="12"/>
        <v>0</v>
      </c>
      <c r="K50" s="88">
        <f t="shared" si="13"/>
        <v>3416.0843287999996</v>
      </c>
      <c r="L50" s="141">
        <f t="shared" si="14"/>
        <v>0</v>
      </c>
      <c r="M50" s="88">
        <f>N50*Содержание!D12</f>
        <v>3105.5312079999994</v>
      </c>
      <c r="N50" s="81">
        <v>46.87</v>
      </c>
      <c r="O50" s="50"/>
    </row>
    <row r="51" spans="1:15" ht="30.75" outlineLevel="1" thickBot="1" x14ac:dyDescent="0.3">
      <c r="A51" s="33" t="s">
        <v>480</v>
      </c>
      <c r="B51" s="34" t="s">
        <v>25</v>
      </c>
      <c r="C51" s="34" t="s">
        <v>279</v>
      </c>
      <c r="D51" s="34" t="s">
        <v>463</v>
      </c>
      <c r="E51" s="34" t="s">
        <v>86</v>
      </c>
      <c r="F51" s="36">
        <f t="shared" si="15"/>
        <v>0</v>
      </c>
      <c r="G51" s="88">
        <f t="shared" si="9"/>
        <v>6460.1939999999995</v>
      </c>
      <c r="H51" s="88">
        <f t="shared" si="10"/>
        <v>0</v>
      </c>
      <c r="I51" s="88">
        <f t="shared" si="11"/>
        <v>5963.2559999999985</v>
      </c>
      <c r="J51" s="88">
        <f t="shared" si="12"/>
        <v>0</v>
      </c>
      <c r="K51" s="88">
        <f t="shared" si="13"/>
        <v>5466.3179999999993</v>
      </c>
      <c r="L51" s="141">
        <f t="shared" si="14"/>
        <v>0</v>
      </c>
      <c r="M51" s="88">
        <f>N51*Содержание!D12</f>
        <v>4969.3799999999992</v>
      </c>
      <c r="N51" s="81">
        <v>75</v>
      </c>
      <c r="O51" s="50"/>
    </row>
    <row r="52" spans="1:15" ht="44.25" customHeight="1" outlineLevel="1" x14ac:dyDescent="0.25">
      <c r="A52" s="74" t="s">
        <v>684</v>
      </c>
      <c r="B52" s="51" t="s">
        <v>362</v>
      </c>
      <c r="C52" s="51" t="s">
        <v>279</v>
      </c>
      <c r="D52" s="51" t="s">
        <v>462</v>
      </c>
      <c r="E52" s="51" t="s">
        <v>86</v>
      </c>
      <c r="F52" s="51">
        <f t="shared" si="15"/>
        <v>0</v>
      </c>
      <c r="G52" s="88">
        <f t="shared" si="9"/>
        <v>4192.2352264000001</v>
      </c>
      <c r="H52" s="88">
        <f t="shared" si="10"/>
        <v>0</v>
      </c>
      <c r="I52" s="88">
        <f t="shared" si="11"/>
        <v>3869.7555935999999</v>
      </c>
      <c r="J52" s="88">
        <f t="shared" si="12"/>
        <v>0</v>
      </c>
      <c r="K52" s="88">
        <f t="shared" si="13"/>
        <v>3547.2759608000001</v>
      </c>
      <c r="L52" s="141">
        <f t="shared" si="14"/>
        <v>0</v>
      </c>
      <c r="M52" s="88">
        <f>N52*Содержание!D12</f>
        <v>3224.7963279999999</v>
      </c>
      <c r="N52" s="81">
        <v>48.67</v>
      </c>
      <c r="O52" s="50"/>
    </row>
    <row r="53" spans="1:15" ht="45" outlineLevel="1" x14ac:dyDescent="0.25">
      <c r="A53" s="268" t="s">
        <v>671</v>
      </c>
      <c r="B53" s="272" t="s">
        <v>362</v>
      </c>
      <c r="C53" s="272" t="s">
        <v>279</v>
      </c>
      <c r="D53" s="272" t="s">
        <v>465</v>
      </c>
      <c r="E53" s="272" t="s">
        <v>363</v>
      </c>
      <c r="F53" s="51">
        <f t="shared" si="15"/>
        <v>0</v>
      </c>
      <c r="G53" s="88">
        <f t="shared" si="9"/>
        <v>4123.3264903999998</v>
      </c>
      <c r="H53" s="88">
        <f t="shared" si="10"/>
        <v>0</v>
      </c>
      <c r="I53" s="88">
        <f t="shared" si="11"/>
        <v>3806.1475295999994</v>
      </c>
      <c r="J53" s="88">
        <f t="shared" si="12"/>
        <v>0</v>
      </c>
      <c r="K53" s="88">
        <f t="shared" si="13"/>
        <v>3488.9685688</v>
      </c>
      <c r="L53" s="141">
        <f t="shared" si="14"/>
        <v>0</v>
      </c>
      <c r="M53" s="88">
        <f>N53*Содержание!D12</f>
        <v>3171.7896079999996</v>
      </c>
      <c r="N53" s="81">
        <v>47.87</v>
      </c>
      <c r="O53" s="50"/>
    </row>
    <row r="54" spans="1:15" ht="30" outlineLevel="1" x14ac:dyDescent="0.25">
      <c r="A54" s="327" t="s">
        <v>672</v>
      </c>
      <c r="B54" s="298" t="s">
        <v>362</v>
      </c>
      <c r="C54" s="298" t="s">
        <v>279</v>
      </c>
      <c r="D54" s="298" t="s">
        <v>466</v>
      </c>
      <c r="E54" s="298" t="s">
        <v>363</v>
      </c>
      <c r="F54" s="51">
        <f t="shared" si="15"/>
        <v>0</v>
      </c>
      <c r="G54" s="88">
        <f t="shared" si="9"/>
        <v>4162.0876543999993</v>
      </c>
      <c r="H54" s="88">
        <f t="shared" si="10"/>
        <v>0</v>
      </c>
      <c r="I54" s="88">
        <f t="shared" si="11"/>
        <v>3841.9270655999994</v>
      </c>
      <c r="J54" s="88">
        <f t="shared" si="12"/>
        <v>0</v>
      </c>
      <c r="K54" s="88">
        <f t="shared" si="13"/>
        <v>3521.7664768</v>
      </c>
      <c r="L54" s="141">
        <f t="shared" si="14"/>
        <v>0</v>
      </c>
      <c r="M54" s="88">
        <f>N54*Содержание!D12</f>
        <v>3201.6058879999996</v>
      </c>
      <c r="N54" s="81">
        <v>48.32</v>
      </c>
      <c r="O54" s="50"/>
    </row>
    <row r="55" spans="1:15" ht="30.75" outlineLevel="1" thickBot="1" x14ac:dyDescent="0.3">
      <c r="A55" s="273" t="s">
        <v>673</v>
      </c>
      <c r="B55" s="273" t="s">
        <v>362</v>
      </c>
      <c r="C55" s="273" t="s">
        <v>279</v>
      </c>
      <c r="D55" s="273" t="s">
        <v>466</v>
      </c>
      <c r="E55" s="290" t="s">
        <v>364</v>
      </c>
      <c r="F55" s="36">
        <f t="shared" si="15"/>
        <v>0</v>
      </c>
      <c r="G55" s="88">
        <f t="shared" si="9"/>
        <v>4162.0876543999993</v>
      </c>
      <c r="H55" s="88">
        <f t="shared" si="10"/>
        <v>0</v>
      </c>
      <c r="I55" s="88">
        <f t="shared" si="11"/>
        <v>3841.9270655999994</v>
      </c>
      <c r="J55" s="88">
        <f t="shared" si="12"/>
        <v>0</v>
      </c>
      <c r="K55" s="88">
        <f t="shared" si="13"/>
        <v>3521.7664768</v>
      </c>
      <c r="L55" s="141">
        <f t="shared" si="14"/>
        <v>0</v>
      </c>
      <c r="M55" s="88">
        <f>N55*Содержание!D12</f>
        <v>3201.6058879999996</v>
      </c>
      <c r="N55" s="81">
        <v>48.32</v>
      </c>
      <c r="O55" s="50"/>
    </row>
    <row r="56" spans="1:15" ht="30" customHeight="1" thickBot="1" x14ac:dyDescent="0.3">
      <c r="A56" s="366" t="s">
        <v>132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1"/>
    </row>
    <row r="57" spans="1:15" ht="15.75" outlineLevel="1" x14ac:dyDescent="0.25">
      <c r="A57" s="41" t="s">
        <v>685</v>
      </c>
      <c r="B57" s="32" t="s">
        <v>25</v>
      </c>
      <c r="C57" s="265" t="s">
        <v>559</v>
      </c>
      <c r="D57" s="32" t="s">
        <v>14</v>
      </c>
      <c r="E57" s="47" t="s">
        <v>57</v>
      </c>
      <c r="F57" s="32">
        <f>G57*O57</f>
        <v>0</v>
      </c>
      <c r="G57" s="88">
        <f>M57*1.3</f>
        <v>14389.8667952</v>
      </c>
      <c r="H57" s="88">
        <f>O57*I57</f>
        <v>0</v>
      </c>
      <c r="I57" s="88">
        <f>M57*1.2</f>
        <v>13282.953964799999</v>
      </c>
      <c r="J57" s="88">
        <f>O57*K57</f>
        <v>0</v>
      </c>
      <c r="K57" s="88">
        <f>M57*1.1</f>
        <v>12176.0411344</v>
      </c>
      <c r="L57" s="141">
        <f>O57*M57</f>
        <v>0</v>
      </c>
      <c r="M57" s="88">
        <f>N57*Содержание!D12</f>
        <v>11069.128304</v>
      </c>
      <c r="N57" s="81">
        <v>167.06</v>
      </c>
      <c r="O57" s="50"/>
    </row>
    <row r="58" spans="1:15" ht="18" customHeight="1" outlineLevel="1" x14ac:dyDescent="0.25">
      <c r="A58" s="287" t="s">
        <v>686</v>
      </c>
      <c r="B58" s="51" t="s">
        <v>25</v>
      </c>
      <c r="C58" s="266" t="s">
        <v>559</v>
      </c>
      <c r="D58" s="51" t="s">
        <v>76</v>
      </c>
      <c r="E58" s="76" t="s">
        <v>57</v>
      </c>
      <c r="F58" s="51">
        <f>G58*O58</f>
        <v>0</v>
      </c>
      <c r="G58" s="88">
        <f>M58*1.3</f>
        <v>14459.636890399999</v>
      </c>
      <c r="H58" s="88">
        <f>O58*I58</f>
        <v>0</v>
      </c>
      <c r="I58" s="88">
        <f>M58*1.2</f>
        <v>13347.357129599999</v>
      </c>
      <c r="J58" s="88">
        <f>O58*K58</f>
        <v>0</v>
      </c>
      <c r="K58" s="88">
        <f>M58*1.1</f>
        <v>12235.077368799999</v>
      </c>
      <c r="L58" s="141">
        <f>O58*M58</f>
        <v>0</v>
      </c>
      <c r="M58" s="88">
        <f>N58*Содержание!D12</f>
        <v>11122.797607999999</v>
      </c>
      <c r="N58" s="81">
        <v>167.87</v>
      </c>
      <c r="O58" s="50"/>
    </row>
    <row r="59" spans="1:15" ht="18.75" customHeight="1" outlineLevel="1" x14ac:dyDescent="0.25">
      <c r="A59" s="330" t="s">
        <v>687</v>
      </c>
      <c r="B59" s="272" t="s">
        <v>362</v>
      </c>
      <c r="C59" s="266" t="s">
        <v>559</v>
      </c>
      <c r="D59" s="272" t="s">
        <v>76</v>
      </c>
      <c r="E59" s="328" t="s">
        <v>397</v>
      </c>
      <c r="F59" s="51">
        <f>G59*O59</f>
        <v>0</v>
      </c>
      <c r="G59" s="88">
        <f>M59*1.3</f>
        <v>14459.636890399999</v>
      </c>
      <c r="H59" s="88">
        <f>O59*I59</f>
        <v>0</v>
      </c>
      <c r="I59" s="88">
        <f>M59*1.2</f>
        <v>13347.357129599999</v>
      </c>
      <c r="J59" s="88">
        <f>O59*K59</f>
        <v>0</v>
      </c>
      <c r="K59" s="88">
        <f>M59*1.1</f>
        <v>12235.077368799999</v>
      </c>
      <c r="L59" s="141">
        <f>O59*M59</f>
        <v>0</v>
      </c>
      <c r="M59" s="88">
        <f>N59*Содержание!D12</f>
        <v>11122.797607999999</v>
      </c>
      <c r="N59" s="81">
        <v>167.87</v>
      </c>
      <c r="O59" s="50"/>
    </row>
    <row r="60" spans="1:15" ht="19.5" customHeight="1" outlineLevel="1" thickBot="1" x14ac:dyDescent="0.3">
      <c r="A60" s="329" t="s">
        <v>688</v>
      </c>
      <c r="B60" s="273" t="s">
        <v>362</v>
      </c>
      <c r="C60" s="49" t="s">
        <v>559</v>
      </c>
      <c r="D60" s="273" t="s">
        <v>14</v>
      </c>
      <c r="E60" s="328" t="s">
        <v>397</v>
      </c>
      <c r="F60" s="36">
        <f>G60*O60</f>
        <v>0</v>
      </c>
      <c r="G60" s="88">
        <f>M60*1.3</f>
        <v>14389.8667952</v>
      </c>
      <c r="H60" s="88">
        <f>O60*I60</f>
        <v>0</v>
      </c>
      <c r="I60" s="88">
        <f>M60*1.2</f>
        <v>13282.953964799999</v>
      </c>
      <c r="J60" s="88">
        <f>O60*K60</f>
        <v>0</v>
      </c>
      <c r="K60" s="88">
        <f>M60*1.1</f>
        <v>12176.0411344</v>
      </c>
      <c r="L60" s="141">
        <f>O60*M60</f>
        <v>0</v>
      </c>
      <c r="M60" s="88">
        <f>N60*Содержание!D12</f>
        <v>11069.128304</v>
      </c>
      <c r="N60" s="81">
        <v>167.06</v>
      </c>
      <c r="O60" s="50"/>
    </row>
    <row r="61" spans="1:15" ht="30" customHeight="1" thickBot="1" x14ac:dyDescent="0.3">
      <c r="A61" s="366" t="s">
        <v>134</v>
      </c>
      <c r="B61" s="270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1"/>
    </row>
    <row r="62" spans="1:15" ht="30" outlineLevel="1" x14ac:dyDescent="0.25">
      <c r="A62" s="31" t="s">
        <v>689</v>
      </c>
      <c r="B62" s="32" t="s">
        <v>25</v>
      </c>
      <c r="C62" s="32" t="s">
        <v>559</v>
      </c>
      <c r="D62" s="32" t="s">
        <v>135</v>
      </c>
      <c r="E62" s="46" t="s">
        <v>57</v>
      </c>
      <c r="F62" s="32">
        <f>G62*O62</f>
        <v>0</v>
      </c>
      <c r="G62" s="88">
        <f>M62*1.3</f>
        <v>15366.648128000001</v>
      </c>
      <c r="H62" s="88">
        <f>O62*I62</f>
        <v>0</v>
      </c>
      <c r="I62" s="88">
        <f>M62*1.2</f>
        <v>14184.598271999999</v>
      </c>
      <c r="J62" s="88">
        <f>O62*K62</f>
        <v>0</v>
      </c>
      <c r="K62" s="88">
        <f>M62*1.1</f>
        <v>13002.548416000001</v>
      </c>
      <c r="L62" s="141">
        <f>O62*M62</f>
        <v>0</v>
      </c>
      <c r="M62" s="88">
        <f>N62*Содержание!D12</f>
        <v>11820.49856</v>
      </c>
      <c r="N62" s="81">
        <v>178.4</v>
      </c>
      <c r="O62" s="50"/>
    </row>
    <row r="63" spans="1:15" ht="30" outlineLevel="1" x14ac:dyDescent="0.25">
      <c r="A63" s="33" t="s">
        <v>690</v>
      </c>
      <c r="B63" s="34" t="s">
        <v>25</v>
      </c>
      <c r="C63" s="34" t="s">
        <v>559</v>
      </c>
      <c r="D63" s="34" t="s">
        <v>398</v>
      </c>
      <c r="E63" s="47" t="s">
        <v>57</v>
      </c>
      <c r="F63" s="34">
        <f>G63*O63</f>
        <v>0</v>
      </c>
      <c r="G63" s="88">
        <f>M63*1.3</f>
        <v>15450.199970400001</v>
      </c>
      <c r="H63" s="88">
        <f>O63*I63</f>
        <v>0</v>
      </c>
      <c r="I63" s="88">
        <f>M63*1.2</f>
        <v>14261.723049599999</v>
      </c>
      <c r="J63" s="88">
        <f>O63*K63</f>
        <v>0</v>
      </c>
      <c r="K63" s="88">
        <f>M63*1.1</f>
        <v>13073.246128800001</v>
      </c>
      <c r="L63" s="141">
        <f>O63*M63</f>
        <v>0</v>
      </c>
      <c r="M63" s="88">
        <f>N63*Содержание!D12</f>
        <v>11884.769208</v>
      </c>
      <c r="N63" s="81">
        <v>179.37</v>
      </c>
      <c r="O63" s="50"/>
    </row>
    <row r="64" spans="1:15" ht="30.75" customHeight="1" outlineLevel="1" x14ac:dyDescent="0.25">
      <c r="A64" s="74" t="s">
        <v>691</v>
      </c>
      <c r="B64" s="51" t="s">
        <v>25</v>
      </c>
      <c r="C64" s="51" t="s">
        <v>559</v>
      </c>
      <c r="D64" s="51" t="s">
        <v>133</v>
      </c>
      <c r="E64" s="76" t="s">
        <v>57</v>
      </c>
      <c r="F64" s="51">
        <f>G64*O64</f>
        <v>0</v>
      </c>
      <c r="G64" s="88">
        <f>M64*1.3</f>
        <v>15366.648128000001</v>
      </c>
      <c r="H64" s="88">
        <f>O64*I64</f>
        <v>0</v>
      </c>
      <c r="I64" s="88">
        <f>M64*1.2</f>
        <v>14184.598271999999</v>
      </c>
      <c r="J64" s="88">
        <f>O64*K64</f>
        <v>0</v>
      </c>
      <c r="K64" s="88">
        <f>M64*1.1</f>
        <v>13002.548416000001</v>
      </c>
      <c r="L64" s="141">
        <f>O64*M64</f>
        <v>0</v>
      </c>
      <c r="M64" s="88">
        <f>N64*Содержание!D12</f>
        <v>11820.49856</v>
      </c>
      <c r="N64" s="81">
        <v>178.4</v>
      </c>
      <c r="O64" s="50"/>
    </row>
    <row r="65" spans="1:15" ht="30" outlineLevel="1" x14ac:dyDescent="0.25">
      <c r="A65" s="268" t="s">
        <v>689</v>
      </c>
      <c r="B65" s="272" t="s">
        <v>362</v>
      </c>
      <c r="C65" s="272" t="s">
        <v>559</v>
      </c>
      <c r="D65" s="272" t="s">
        <v>135</v>
      </c>
      <c r="E65" s="328" t="s">
        <v>397</v>
      </c>
      <c r="F65" s="51">
        <f>G65*O65</f>
        <v>0</v>
      </c>
      <c r="G65" s="88">
        <f>M65*1.3</f>
        <v>15366.648128000001</v>
      </c>
      <c r="H65" s="88">
        <f>O65*I65</f>
        <v>0</v>
      </c>
      <c r="I65" s="88">
        <f>M65*1.2</f>
        <v>14184.598271999999</v>
      </c>
      <c r="J65" s="88">
        <f>O65*K65</f>
        <v>0</v>
      </c>
      <c r="K65" s="88">
        <f>M65*1.1</f>
        <v>13002.548416000001</v>
      </c>
      <c r="L65" s="141">
        <f>O65*M65</f>
        <v>0</v>
      </c>
      <c r="M65" s="88">
        <f>N65*Содержание!D12</f>
        <v>11820.49856</v>
      </c>
      <c r="N65" s="81">
        <v>178.4</v>
      </c>
      <c r="O65" s="50"/>
    </row>
    <row r="66" spans="1:15" ht="30.75" outlineLevel="1" thickBot="1" x14ac:dyDescent="0.3">
      <c r="A66" s="341" t="s">
        <v>692</v>
      </c>
      <c r="B66" s="341" t="s">
        <v>362</v>
      </c>
      <c r="C66" s="341" t="s">
        <v>559</v>
      </c>
      <c r="D66" s="341" t="s">
        <v>398</v>
      </c>
      <c r="E66" s="343" t="s">
        <v>397</v>
      </c>
      <c r="F66" s="36">
        <f>G66*O66</f>
        <v>0</v>
      </c>
      <c r="G66" s="88">
        <f>M66*1.3</f>
        <v>15450.199970400001</v>
      </c>
      <c r="H66" s="88">
        <f>O66*I66</f>
        <v>0</v>
      </c>
      <c r="I66" s="88">
        <f>M66*1.2</f>
        <v>14261.723049599999</v>
      </c>
      <c r="J66" s="88">
        <f>O66*K66</f>
        <v>0</v>
      </c>
      <c r="K66" s="88">
        <f>M66*1.1</f>
        <v>13073.246128800001</v>
      </c>
      <c r="L66" s="141">
        <f>O66*M66</f>
        <v>0</v>
      </c>
      <c r="M66" s="88">
        <f>N66*Содержание!D12</f>
        <v>11884.769208</v>
      </c>
      <c r="N66" s="81">
        <v>179.37</v>
      </c>
      <c r="O66" s="50"/>
    </row>
    <row r="67" spans="1:15" ht="30" customHeight="1" thickBot="1" x14ac:dyDescent="0.3">
      <c r="A67" s="375" t="s">
        <v>136</v>
      </c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7"/>
    </row>
    <row r="68" spans="1:15" ht="15.75" outlineLevel="1" x14ac:dyDescent="0.25">
      <c r="A68" s="31" t="s">
        <v>137</v>
      </c>
      <c r="B68" s="32" t="s">
        <v>25</v>
      </c>
      <c r="C68" s="65" t="s">
        <v>327</v>
      </c>
      <c r="D68" s="32" t="s">
        <v>12</v>
      </c>
      <c r="E68" s="46" t="s">
        <v>115</v>
      </c>
      <c r="F68" s="34">
        <f>G68*O68</f>
        <v>0</v>
      </c>
      <c r="G68" s="88">
        <f>M68*1.3</f>
        <v>2507.4166311999998</v>
      </c>
      <c r="H68" s="88">
        <f>O68*I68</f>
        <v>0</v>
      </c>
      <c r="I68" s="88">
        <f>M68*1.2</f>
        <v>2314.5384287999996</v>
      </c>
      <c r="J68" s="88">
        <f>O68*K68</f>
        <v>0</v>
      </c>
      <c r="K68" s="88">
        <f>M68*1.1</f>
        <v>2121.6602263999998</v>
      </c>
      <c r="L68" s="141">
        <f>O68*M68</f>
        <v>0</v>
      </c>
      <c r="M68" s="88">
        <f>N68*Содержание!D12</f>
        <v>1928.7820239999999</v>
      </c>
      <c r="N68" s="81">
        <v>29.11</v>
      </c>
      <c r="O68" s="50"/>
    </row>
    <row r="69" spans="1:15" ht="16.5" customHeight="1" outlineLevel="1" x14ac:dyDescent="0.25">
      <c r="A69" s="33" t="s">
        <v>138</v>
      </c>
      <c r="B69" s="34" t="s">
        <v>25</v>
      </c>
      <c r="C69" s="66" t="s">
        <v>327</v>
      </c>
      <c r="D69" s="34" t="s">
        <v>13</v>
      </c>
      <c r="E69" s="47" t="s">
        <v>115</v>
      </c>
      <c r="F69" s="34">
        <f>G69*O69</f>
        <v>0</v>
      </c>
      <c r="G69" s="88">
        <f>M69*1.3</f>
        <v>2507.4166311999998</v>
      </c>
      <c r="H69" s="88">
        <f>O69*I69</f>
        <v>0</v>
      </c>
      <c r="I69" s="88">
        <f>M69*1.2</f>
        <v>2314.5384287999996</v>
      </c>
      <c r="J69" s="88">
        <f>O69*K69</f>
        <v>0</v>
      </c>
      <c r="K69" s="88">
        <f>M69*1.1</f>
        <v>2121.6602263999998</v>
      </c>
      <c r="L69" s="141">
        <f>O69*M69</f>
        <v>0</v>
      </c>
      <c r="M69" s="88">
        <f>N69*Содержание!D12</f>
        <v>1928.7820239999999</v>
      </c>
      <c r="N69" s="81">
        <v>29.11</v>
      </c>
      <c r="O69" s="50"/>
    </row>
    <row r="70" spans="1:15" ht="15.75" outlineLevel="1" x14ac:dyDescent="0.25">
      <c r="A70" s="33" t="s">
        <v>139</v>
      </c>
      <c r="B70" s="34" t="s">
        <v>25</v>
      </c>
      <c r="C70" s="66" t="s">
        <v>327</v>
      </c>
      <c r="D70" s="34" t="s">
        <v>76</v>
      </c>
      <c r="E70" s="47" t="s">
        <v>115</v>
      </c>
      <c r="F70" s="34">
        <f>G70*O70</f>
        <v>0</v>
      </c>
      <c r="G70" s="88">
        <f>M70*1.3</f>
        <v>2763.2403135999998</v>
      </c>
      <c r="H70" s="88">
        <f>O70*I70</f>
        <v>0</v>
      </c>
      <c r="I70" s="88">
        <f>M70*1.2</f>
        <v>2550.6833663999996</v>
      </c>
      <c r="J70" s="88">
        <f>O70*K70</f>
        <v>0</v>
      </c>
      <c r="K70" s="88">
        <f>M70*1.1</f>
        <v>2338.1264191999999</v>
      </c>
      <c r="L70" s="141">
        <f>O70*M70</f>
        <v>0</v>
      </c>
      <c r="M70" s="88">
        <f>N70*Содержание!D12</f>
        <v>2125.5694719999997</v>
      </c>
      <c r="N70" s="81">
        <v>32.08</v>
      </c>
      <c r="O70" s="50"/>
    </row>
    <row r="71" spans="1:15" ht="15.75" outlineLevel="1" x14ac:dyDescent="0.25">
      <c r="A71" s="33" t="s">
        <v>140</v>
      </c>
      <c r="B71" s="34" t="s">
        <v>25</v>
      </c>
      <c r="C71" s="66" t="s">
        <v>327</v>
      </c>
      <c r="D71" s="34" t="s">
        <v>16</v>
      </c>
      <c r="E71" s="47" t="s">
        <v>115</v>
      </c>
      <c r="F71" s="34">
        <f>G71*O71</f>
        <v>0</v>
      </c>
      <c r="G71" s="88">
        <f>M71*1.3</f>
        <v>2814.0605064000001</v>
      </c>
      <c r="H71" s="88">
        <f>O71*I71</f>
        <v>0</v>
      </c>
      <c r="I71" s="88">
        <f>M71*1.2</f>
        <v>2597.5943136000001</v>
      </c>
      <c r="J71" s="88">
        <f>O71*K71</f>
        <v>0</v>
      </c>
      <c r="K71" s="88">
        <f>M71*1.1</f>
        <v>2381.1281208</v>
      </c>
      <c r="L71" s="141">
        <f>O71*M71</f>
        <v>0</v>
      </c>
      <c r="M71" s="88">
        <f>N71*Содержание!D12</f>
        <v>2164.661928</v>
      </c>
      <c r="N71" s="81">
        <v>32.67</v>
      </c>
      <c r="O71" s="50"/>
    </row>
    <row r="72" spans="1:15" ht="30.75" outlineLevel="1" thickBot="1" x14ac:dyDescent="0.3">
      <c r="A72" s="74" t="s">
        <v>141</v>
      </c>
      <c r="B72" s="34" t="s">
        <v>25</v>
      </c>
      <c r="C72" s="66" t="s">
        <v>327</v>
      </c>
      <c r="D72" s="34" t="s">
        <v>63</v>
      </c>
      <c r="E72" s="47" t="s">
        <v>115</v>
      </c>
      <c r="F72" s="34">
        <f>G72*O72</f>
        <v>0</v>
      </c>
      <c r="G72" s="88">
        <f>M72*1.3</f>
        <v>2763.2403135999998</v>
      </c>
      <c r="H72" s="88">
        <f>O72*I72</f>
        <v>0</v>
      </c>
      <c r="I72" s="88">
        <f>M72*1.2</f>
        <v>2550.6833663999996</v>
      </c>
      <c r="J72" s="88">
        <f>O72*K72</f>
        <v>0</v>
      </c>
      <c r="K72" s="88">
        <f>M72*1.1</f>
        <v>2338.1264191999999</v>
      </c>
      <c r="L72" s="141">
        <f>O72*M72</f>
        <v>0</v>
      </c>
      <c r="M72" s="88">
        <f>N72*Содержание!D12</f>
        <v>2125.5694719999997</v>
      </c>
      <c r="N72" s="81">
        <v>32.08</v>
      </c>
      <c r="O72" s="50"/>
    </row>
    <row r="73" spans="1:15" ht="30" customHeight="1" thickBot="1" x14ac:dyDescent="0.3">
      <c r="A73" s="366" t="s">
        <v>142</v>
      </c>
      <c r="B73" s="270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1"/>
    </row>
    <row r="74" spans="1:15" ht="30" outlineLevel="1" x14ac:dyDescent="0.25">
      <c r="A74" s="98" t="s">
        <v>328</v>
      </c>
      <c r="B74" s="26" t="s">
        <v>259</v>
      </c>
      <c r="C74" s="437" t="s">
        <v>279</v>
      </c>
      <c r="D74" s="26" t="s">
        <v>12</v>
      </c>
      <c r="E74" s="304" t="s">
        <v>115</v>
      </c>
      <c r="F74" s="51">
        <f t="shared" ref="F74:F79" si="16">G74*O74</f>
        <v>0</v>
      </c>
      <c r="G74" s="88">
        <f t="shared" ref="G74:G79" si="17">M74*1.3</f>
        <v>1951.2740000000001</v>
      </c>
      <c r="H74" s="88">
        <f t="shared" ref="H74:H79" si="18">O74*I74</f>
        <v>0</v>
      </c>
      <c r="I74" s="88">
        <f t="shared" ref="I74:I79" si="19">M74*1.2</f>
        <v>1801.1759999999999</v>
      </c>
      <c r="J74" s="88">
        <f t="shared" ref="J74:J79" si="20">O74*K74</f>
        <v>0</v>
      </c>
      <c r="K74" s="88">
        <v>1724.78</v>
      </c>
      <c r="L74" s="141">
        <f t="shared" ref="L74:L79" si="21">O74*M74</f>
        <v>0</v>
      </c>
      <c r="M74" s="88">
        <v>1500.98</v>
      </c>
      <c r="N74" s="81"/>
      <c r="O74" s="50"/>
    </row>
    <row r="75" spans="1:15" ht="15.75" outlineLevel="1" x14ac:dyDescent="0.25">
      <c r="A75" s="295" t="s">
        <v>143</v>
      </c>
      <c r="B75" s="297" t="s">
        <v>259</v>
      </c>
      <c r="C75" s="438" t="s">
        <v>279</v>
      </c>
      <c r="D75" s="297" t="s">
        <v>12</v>
      </c>
      <c r="E75" s="305" t="s">
        <v>115</v>
      </c>
      <c r="F75" s="297">
        <f t="shared" ref="F75" si="22">G75*O75</f>
        <v>0</v>
      </c>
      <c r="G75" s="88">
        <f t="shared" si="17"/>
        <v>2073.5650000000001</v>
      </c>
      <c r="H75" s="88">
        <f t="shared" si="18"/>
        <v>0</v>
      </c>
      <c r="I75" s="88">
        <f t="shared" si="19"/>
        <v>1914.06</v>
      </c>
      <c r="J75" s="88">
        <f t="shared" si="20"/>
        <v>0</v>
      </c>
      <c r="K75" s="88">
        <v>1834.31</v>
      </c>
      <c r="L75" s="141">
        <f t="shared" si="21"/>
        <v>0</v>
      </c>
      <c r="M75" s="88">
        <v>1595.05</v>
      </c>
      <c r="N75" s="81"/>
      <c r="O75" s="50"/>
    </row>
    <row r="76" spans="1:15" ht="15.75" outlineLevel="1" x14ac:dyDescent="0.25">
      <c r="A76" s="33" t="s">
        <v>144</v>
      </c>
      <c r="B76" s="297" t="s">
        <v>259</v>
      </c>
      <c r="C76" s="439" t="s">
        <v>279</v>
      </c>
      <c r="D76" s="34" t="s">
        <v>13</v>
      </c>
      <c r="E76" s="47" t="s">
        <v>115</v>
      </c>
      <c r="F76" s="34">
        <f t="shared" si="16"/>
        <v>0</v>
      </c>
      <c r="G76" s="88">
        <f t="shared" si="17"/>
        <v>2073.5650000000001</v>
      </c>
      <c r="H76" s="88">
        <f t="shared" si="18"/>
        <v>0</v>
      </c>
      <c r="I76" s="88">
        <f t="shared" si="19"/>
        <v>1914.06</v>
      </c>
      <c r="J76" s="88">
        <f t="shared" si="20"/>
        <v>0</v>
      </c>
      <c r="K76" s="88">
        <v>1834.31</v>
      </c>
      <c r="L76" s="141">
        <f t="shared" si="21"/>
        <v>0</v>
      </c>
      <c r="M76" s="88">
        <v>1595.05</v>
      </c>
      <c r="N76" s="81"/>
      <c r="O76" s="50"/>
    </row>
    <row r="77" spans="1:15" ht="15.75" outlineLevel="1" x14ac:dyDescent="0.25">
      <c r="A77" s="33" t="s">
        <v>146</v>
      </c>
      <c r="B77" s="297" t="s">
        <v>259</v>
      </c>
      <c r="C77" s="439" t="s">
        <v>279</v>
      </c>
      <c r="D77" s="34" t="s">
        <v>14</v>
      </c>
      <c r="E77" s="47" t="s">
        <v>115</v>
      </c>
      <c r="F77" s="34">
        <f t="shared" si="16"/>
        <v>0</v>
      </c>
      <c r="G77" s="88">
        <f t="shared" si="17"/>
        <v>2629.3409999999999</v>
      </c>
      <c r="H77" s="88">
        <f t="shared" si="18"/>
        <v>0</v>
      </c>
      <c r="I77" s="88">
        <f t="shared" si="19"/>
        <v>2427.0839999999998</v>
      </c>
      <c r="J77" s="88">
        <f t="shared" si="20"/>
        <v>0</v>
      </c>
      <c r="K77" s="88">
        <v>2325.96</v>
      </c>
      <c r="L77" s="141">
        <f t="shared" si="21"/>
        <v>0</v>
      </c>
      <c r="M77" s="88">
        <v>2022.57</v>
      </c>
      <c r="N77" s="81"/>
      <c r="O77" s="50"/>
    </row>
    <row r="78" spans="1:15" ht="15.75" outlineLevel="1" x14ac:dyDescent="0.25">
      <c r="A78" s="33" t="s">
        <v>145</v>
      </c>
      <c r="B78" s="297" t="s">
        <v>259</v>
      </c>
      <c r="C78" s="439" t="s">
        <v>279</v>
      </c>
      <c r="D78" s="34" t="s">
        <v>18</v>
      </c>
      <c r="E78" s="47" t="s">
        <v>115</v>
      </c>
      <c r="F78" s="34">
        <f t="shared" si="16"/>
        <v>0</v>
      </c>
      <c r="G78" s="88">
        <f t="shared" si="17"/>
        <v>3078.2570000000001</v>
      </c>
      <c r="H78" s="88">
        <f t="shared" si="18"/>
        <v>0</v>
      </c>
      <c r="I78" s="88">
        <f t="shared" si="19"/>
        <v>2841.4679999999998</v>
      </c>
      <c r="J78" s="88">
        <f t="shared" si="20"/>
        <v>0</v>
      </c>
      <c r="K78" s="88">
        <v>2723.06</v>
      </c>
      <c r="L78" s="141">
        <f t="shared" si="21"/>
        <v>0</v>
      </c>
      <c r="M78" s="88">
        <v>2367.89</v>
      </c>
      <c r="N78" s="81"/>
      <c r="O78" s="50"/>
    </row>
    <row r="79" spans="1:15" ht="16.5" outlineLevel="1" thickBot="1" x14ac:dyDescent="0.3">
      <c r="A79" s="33" t="s">
        <v>147</v>
      </c>
      <c r="B79" s="34" t="s">
        <v>259</v>
      </c>
      <c r="C79" s="439" t="s">
        <v>279</v>
      </c>
      <c r="D79" s="34" t="s">
        <v>15</v>
      </c>
      <c r="E79" s="47" t="s">
        <v>115</v>
      </c>
      <c r="F79" s="34">
        <f t="shared" si="16"/>
        <v>0</v>
      </c>
      <c r="G79" s="88">
        <f t="shared" si="17"/>
        <v>3185.13</v>
      </c>
      <c r="H79" s="88">
        <f t="shared" si="18"/>
        <v>0</v>
      </c>
      <c r="I79" s="88">
        <f t="shared" si="19"/>
        <v>2940.12</v>
      </c>
      <c r="J79" s="88">
        <f t="shared" si="20"/>
        <v>0</v>
      </c>
      <c r="K79" s="88">
        <v>2817.63</v>
      </c>
      <c r="L79" s="141">
        <f t="shared" si="21"/>
        <v>0</v>
      </c>
      <c r="M79" s="88">
        <v>2450.1</v>
      </c>
      <c r="N79" s="81"/>
      <c r="O79" s="50"/>
    </row>
    <row r="80" spans="1:15" ht="30" customHeight="1" thickBot="1" x14ac:dyDescent="0.3">
      <c r="A80" s="366" t="s">
        <v>149</v>
      </c>
      <c r="B80" s="270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1"/>
    </row>
    <row r="81" spans="1:15" ht="30.75" outlineLevel="1" thickBot="1" x14ac:dyDescent="0.3">
      <c r="A81" s="307" t="s">
        <v>467</v>
      </c>
      <c r="B81" s="34" t="s">
        <v>25</v>
      </c>
      <c r="C81" s="34" t="s">
        <v>327</v>
      </c>
      <c r="D81" s="34" t="s">
        <v>330</v>
      </c>
      <c r="E81" s="46" t="s">
        <v>162</v>
      </c>
      <c r="F81" s="34">
        <f t="shared" ref="F81:F86" si="23">G81*O81</f>
        <v>0</v>
      </c>
      <c r="G81" s="88">
        <f t="shared" ref="G81:G86" si="24">M81*1.3</f>
        <v>4205.1556143999996</v>
      </c>
      <c r="H81" s="88">
        <f t="shared" ref="H81:H86" si="25">O81*I81</f>
        <v>0</v>
      </c>
      <c r="I81" s="88">
        <f t="shared" ref="I81:I86" si="26">M81*1.2</f>
        <v>3881.6821055999999</v>
      </c>
      <c r="J81" s="88">
        <f t="shared" ref="J81:J86" si="27">O81*K81</f>
        <v>0</v>
      </c>
      <c r="K81" s="88">
        <f t="shared" ref="K81:K86" si="28">M81*1.1</f>
        <v>3558.2085968000001</v>
      </c>
      <c r="L81" s="141">
        <f t="shared" ref="L81:L86" si="29">O81*M81</f>
        <v>0</v>
      </c>
      <c r="M81" s="88">
        <f>N81*Содержание!D12</f>
        <v>3234.7350879999999</v>
      </c>
      <c r="N81" s="81">
        <v>48.82</v>
      </c>
      <c r="O81" s="50"/>
    </row>
    <row r="82" spans="1:15" ht="33" customHeight="1" outlineLevel="1" thickBot="1" x14ac:dyDescent="0.3">
      <c r="A82" s="308" t="s">
        <v>329</v>
      </c>
      <c r="B82" s="34" t="s">
        <v>25</v>
      </c>
      <c r="C82" s="34" t="s">
        <v>327</v>
      </c>
      <c r="D82" s="34" t="s">
        <v>218</v>
      </c>
      <c r="E82" s="46" t="s">
        <v>162</v>
      </c>
      <c r="F82" s="34">
        <f t="shared" si="23"/>
        <v>0</v>
      </c>
      <c r="G82" s="88">
        <f t="shared" si="24"/>
        <v>3672.8356288</v>
      </c>
      <c r="H82" s="88">
        <f t="shared" si="25"/>
        <v>0</v>
      </c>
      <c r="I82" s="88">
        <f t="shared" si="26"/>
        <v>3390.3098111999998</v>
      </c>
      <c r="J82" s="88">
        <f t="shared" si="27"/>
        <v>0</v>
      </c>
      <c r="K82" s="88">
        <f t="shared" si="28"/>
        <v>3107.7839936</v>
      </c>
      <c r="L82" s="141">
        <f t="shared" si="29"/>
        <v>0</v>
      </c>
      <c r="M82" s="88">
        <f>N82*Содержание!D12</f>
        <v>2825.2581759999998</v>
      </c>
      <c r="N82" s="81">
        <v>42.64</v>
      </c>
      <c r="O82" s="50"/>
    </row>
    <row r="83" spans="1:15" ht="30.75" customHeight="1" outlineLevel="1" x14ac:dyDescent="0.25">
      <c r="A83" s="307" t="s">
        <v>148</v>
      </c>
      <c r="B83" s="51" t="s">
        <v>25</v>
      </c>
      <c r="C83" s="51" t="s">
        <v>327</v>
      </c>
      <c r="D83" s="51" t="s">
        <v>151</v>
      </c>
      <c r="E83" s="304" t="s">
        <v>162</v>
      </c>
      <c r="F83" s="51">
        <f t="shared" si="23"/>
        <v>0</v>
      </c>
      <c r="G83" s="88">
        <f t="shared" si="24"/>
        <v>4242.1940599999998</v>
      </c>
      <c r="H83" s="88">
        <f t="shared" si="25"/>
        <v>0</v>
      </c>
      <c r="I83" s="88">
        <f t="shared" si="26"/>
        <v>3915.8714399999994</v>
      </c>
      <c r="J83" s="88">
        <f t="shared" si="27"/>
        <v>0</v>
      </c>
      <c r="K83" s="88">
        <f t="shared" si="28"/>
        <v>3589.54882</v>
      </c>
      <c r="L83" s="141">
        <f t="shared" si="29"/>
        <v>0</v>
      </c>
      <c r="M83" s="88">
        <f>N83*Содержание!D12</f>
        <v>3263.2261999999996</v>
      </c>
      <c r="N83" s="81">
        <v>49.25</v>
      </c>
      <c r="O83" s="50"/>
    </row>
    <row r="84" spans="1:15" ht="15.75" customHeight="1" outlineLevel="1" x14ac:dyDescent="0.25">
      <c r="A84" s="268" t="s">
        <v>468</v>
      </c>
      <c r="B84" s="272" t="s">
        <v>362</v>
      </c>
      <c r="C84" s="272" t="s">
        <v>327</v>
      </c>
      <c r="D84" s="272" t="s">
        <v>76</v>
      </c>
      <c r="E84" s="328" t="s">
        <v>397</v>
      </c>
      <c r="F84" s="51">
        <f t="shared" si="23"/>
        <v>0</v>
      </c>
      <c r="G84" s="88">
        <f t="shared" si="24"/>
        <v>4205.1556143999996</v>
      </c>
      <c r="H84" s="88">
        <f t="shared" si="25"/>
        <v>0</v>
      </c>
      <c r="I84" s="88">
        <f t="shared" si="26"/>
        <v>3881.6821055999999</v>
      </c>
      <c r="J84" s="88">
        <f t="shared" si="27"/>
        <v>0</v>
      </c>
      <c r="K84" s="88">
        <f t="shared" si="28"/>
        <v>3558.2085968000001</v>
      </c>
      <c r="L84" s="141">
        <f t="shared" si="29"/>
        <v>0</v>
      </c>
      <c r="M84" s="88">
        <f>N84*Содержание!D12</f>
        <v>3234.7350879999999</v>
      </c>
      <c r="N84" s="81">
        <v>48.82</v>
      </c>
      <c r="O84" s="50"/>
    </row>
    <row r="85" spans="1:15" ht="35.25" customHeight="1" outlineLevel="1" x14ac:dyDescent="0.25">
      <c r="A85" s="268" t="s">
        <v>469</v>
      </c>
      <c r="B85" s="298" t="s">
        <v>362</v>
      </c>
      <c r="C85" s="298" t="s">
        <v>327</v>
      </c>
      <c r="D85" s="298" t="s">
        <v>218</v>
      </c>
      <c r="E85" s="344" t="s">
        <v>397</v>
      </c>
      <c r="F85" s="51">
        <f t="shared" si="23"/>
        <v>0</v>
      </c>
      <c r="G85" s="88">
        <f t="shared" si="24"/>
        <v>3672.8356288</v>
      </c>
      <c r="H85" s="88">
        <f t="shared" si="25"/>
        <v>0</v>
      </c>
      <c r="I85" s="88">
        <f t="shared" si="26"/>
        <v>3390.3098111999998</v>
      </c>
      <c r="J85" s="88">
        <f t="shared" si="27"/>
        <v>0</v>
      </c>
      <c r="K85" s="88">
        <f t="shared" si="28"/>
        <v>3107.7839936</v>
      </c>
      <c r="L85" s="141">
        <f t="shared" si="29"/>
        <v>0</v>
      </c>
      <c r="M85" s="88">
        <f>N85*Содержание!D12</f>
        <v>2825.2581759999998</v>
      </c>
      <c r="N85" s="81">
        <v>42.64</v>
      </c>
      <c r="O85" s="50"/>
    </row>
    <row r="86" spans="1:15" ht="35.25" customHeight="1" outlineLevel="1" thickBot="1" x14ac:dyDescent="0.3">
      <c r="A86" s="272" t="s">
        <v>470</v>
      </c>
      <c r="B86" s="272" t="s">
        <v>362</v>
      </c>
      <c r="C86" s="272" t="s">
        <v>327</v>
      </c>
      <c r="D86" s="272" t="s">
        <v>151</v>
      </c>
      <c r="E86" s="328" t="s">
        <v>397</v>
      </c>
      <c r="F86" s="36">
        <f t="shared" si="23"/>
        <v>0</v>
      </c>
      <c r="G86" s="88">
        <f t="shared" si="24"/>
        <v>4242.1940599999998</v>
      </c>
      <c r="H86" s="88">
        <f t="shared" si="25"/>
        <v>0</v>
      </c>
      <c r="I86" s="88">
        <f t="shared" si="26"/>
        <v>3915.8714399999994</v>
      </c>
      <c r="J86" s="88">
        <f t="shared" si="27"/>
        <v>0</v>
      </c>
      <c r="K86" s="88">
        <f t="shared" si="28"/>
        <v>3589.54882</v>
      </c>
      <c r="L86" s="141">
        <f t="shared" si="29"/>
        <v>0</v>
      </c>
      <c r="M86" s="88">
        <f>N86*Содержание!D12</f>
        <v>3263.2261999999996</v>
      </c>
      <c r="N86" s="81">
        <v>49.25</v>
      </c>
      <c r="O86" s="50"/>
    </row>
    <row r="87" spans="1:15" ht="35.25" customHeight="1" outlineLevel="1" thickBot="1" x14ac:dyDescent="0.3">
      <c r="A87" s="366" t="s">
        <v>568</v>
      </c>
      <c r="B87" s="270"/>
      <c r="C87" s="27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1"/>
    </row>
    <row r="88" spans="1:15" ht="35.25" customHeight="1" outlineLevel="1" x14ac:dyDescent="0.25">
      <c r="A88" s="294" t="s">
        <v>569</v>
      </c>
      <c r="B88" s="294" t="s">
        <v>25</v>
      </c>
      <c r="C88" s="294" t="s">
        <v>279</v>
      </c>
      <c r="D88" s="238" t="s">
        <v>570</v>
      </c>
      <c r="E88" s="476" t="s">
        <v>162</v>
      </c>
      <c r="F88" s="238">
        <f>G88*O88</f>
        <v>0</v>
      </c>
      <c r="G88" s="255">
        <f>M88*1.3</f>
        <v>3702.9832007999998</v>
      </c>
      <c r="H88" s="255">
        <f>I88*O88</f>
        <v>0</v>
      </c>
      <c r="I88" s="440">
        <f>M88*1.2</f>
        <v>3418.1383391999993</v>
      </c>
      <c r="J88" s="255">
        <f>K88*O88</f>
        <v>0</v>
      </c>
      <c r="K88" s="440">
        <f>M88*1.1</f>
        <v>3133.2934775999997</v>
      </c>
      <c r="L88" s="255">
        <f>M88*O88</f>
        <v>0</v>
      </c>
      <c r="M88" s="442">
        <f>N88*Содержание!D12</f>
        <v>2848.4486159999997</v>
      </c>
      <c r="N88" s="481">
        <v>42.99</v>
      </c>
      <c r="O88" s="475"/>
    </row>
    <row r="89" spans="1:15" ht="35.25" customHeight="1" outlineLevel="1" thickBot="1" x14ac:dyDescent="0.3">
      <c r="A89" s="477" t="s">
        <v>571</v>
      </c>
      <c r="B89" s="477" t="s">
        <v>25</v>
      </c>
      <c r="C89" s="477" t="s">
        <v>279</v>
      </c>
      <c r="D89" s="324" t="s">
        <v>76</v>
      </c>
      <c r="E89" s="478" t="s">
        <v>162</v>
      </c>
      <c r="F89" s="324">
        <f>G89*O89</f>
        <v>0</v>
      </c>
      <c r="G89" s="283">
        <f>M89*1.3</f>
        <v>4212.046488</v>
      </c>
      <c r="H89" s="283">
        <f>I89*O89</f>
        <v>0</v>
      </c>
      <c r="I89" s="436">
        <f>M89*1.2</f>
        <v>3888.0429119999994</v>
      </c>
      <c r="J89" s="283">
        <f>K89*O89</f>
        <v>0</v>
      </c>
      <c r="K89" s="436">
        <f>M89*1.1</f>
        <v>3564.0393359999998</v>
      </c>
      <c r="L89" s="283">
        <f>M89*O89</f>
        <v>0</v>
      </c>
      <c r="M89" s="283">
        <f>N89*Содержание!D12</f>
        <v>3240.0357599999998</v>
      </c>
      <c r="N89" s="479">
        <v>48.9</v>
      </c>
      <c r="O89" s="480"/>
    </row>
    <row r="90" spans="1:15" ht="30" customHeight="1" thickBot="1" x14ac:dyDescent="0.3">
      <c r="A90" s="366" t="s">
        <v>331</v>
      </c>
      <c r="B90" s="270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1"/>
    </row>
    <row r="91" spans="1:15" ht="15.75" outlineLevel="1" x14ac:dyDescent="0.25">
      <c r="A91" s="313" t="s">
        <v>332</v>
      </c>
      <c r="B91" s="265" t="s">
        <v>25</v>
      </c>
      <c r="C91" s="309"/>
      <c r="D91" s="310"/>
      <c r="E91" s="311"/>
      <c r="F91" s="51">
        <f>G91*O91</f>
        <v>0</v>
      </c>
      <c r="G91" s="88">
        <f>M91*1.3</f>
        <v>516.81551999999999</v>
      </c>
      <c r="H91" s="88">
        <f>O91*I91</f>
        <v>0</v>
      </c>
      <c r="I91" s="88">
        <f>M91*1.2</f>
        <v>477.06047999999993</v>
      </c>
      <c r="J91" s="88">
        <f>O91*K91</f>
        <v>0</v>
      </c>
      <c r="K91" s="88">
        <f>M91*1.1</f>
        <v>437.30543999999998</v>
      </c>
      <c r="L91" s="141">
        <f>O91*M91</f>
        <v>0</v>
      </c>
      <c r="M91" s="88">
        <f>N91*Содержание!D12</f>
        <v>397.55039999999997</v>
      </c>
      <c r="N91" s="81">
        <v>6</v>
      </c>
      <c r="O91" s="50"/>
    </row>
    <row r="92" spans="1:15" ht="15.75" outlineLevel="1" x14ac:dyDescent="0.25">
      <c r="A92" s="306" t="s">
        <v>333</v>
      </c>
      <c r="B92" s="266" t="s">
        <v>25</v>
      </c>
      <c r="C92" s="310"/>
      <c r="D92" s="310"/>
      <c r="E92" s="312"/>
      <c r="F92" s="34">
        <f>G92*O92</f>
        <v>0</v>
      </c>
      <c r="G92" s="88">
        <f>M92*1.3</f>
        <v>602.95143999999993</v>
      </c>
      <c r="H92" s="88">
        <f>O92*I92</f>
        <v>0</v>
      </c>
      <c r="I92" s="88">
        <f>M92*1.2</f>
        <v>556.57055999999989</v>
      </c>
      <c r="J92" s="88">
        <f>O92*K92</f>
        <v>0</v>
      </c>
      <c r="K92" s="88">
        <f>M92*1.1</f>
        <v>510.18968000000001</v>
      </c>
      <c r="L92" s="141">
        <f>O92*M92</f>
        <v>0</v>
      </c>
      <c r="M92" s="88">
        <f>N92*Содержание!D12</f>
        <v>463.80879999999996</v>
      </c>
      <c r="N92" s="81">
        <v>7</v>
      </c>
      <c r="O92" s="50"/>
    </row>
    <row r="93" spans="1:15" ht="33" customHeight="1" outlineLevel="1" x14ac:dyDescent="0.25">
      <c r="A93" s="365" t="s">
        <v>334</v>
      </c>
      <c r="B93" s="49" t="s">
        <v>25</v>
      </c>
      <c r="C93" s="310"/>
      <c r="D93" s="310"/>
      <c r="E93" s="312"/>
      <c r="F93" s="34">
        <f>G93*O93</f>
        <v>0</v>
      </c>
      <c r="G93" s="88">
        <f>M93*1.3</f>
        <v>129.20388</v>
      </c>
      <c r="H93" s="88">
        <f>O93*I93</f>
        <v>0</v>
      </c>
      <c r="I93" s="88">
        <f>M93*1.2</f>
        <v>119.26511999999998</v>
      </c>
      <c r="J93" s="88">
        <f>O93*K93</f>
        <v>0</v>
      </c>
      <c r="K93" s="88">
        <f>M93*1.1</f>
        <v>109.32635999999999</v>
      </c>
      <c r="L93" s="141">
        <f>O93*M93</f>
        <v>0</v>
      </c>
      <c r="M93" s="88">
        <f>N93*Содержание!D12</f>
        <v>99.387599999999992</v>
      </c>
      <c r="N93" s="81">
        <v>1.5</v>
      </c>
      <c r="O93" s="50"/>
    </row>
  </sheetData>
  <customSheetViews>
    <customSheetView guid="{2C0C2E54-13EB-4B6D-AFE4-E7AAFD2C1477}" scale="85" hiddenColumns="1">
      <pane xSplit="1" ySplit="4" topLeftCell="D17" activePane="bottomRight" state="frozen"/>
      <selection pane="bottomRight" activeCell="G6" sqref="G6"/>
      <pageMargins left="0.7" right="0.7" top="0.75" bottom="0.75" header="0.3" footer="0.3"/>
    </customSheetView>
  </customSheetViews>
  <hyperlinks>
    <hyperlink ref="M2" location="Содержание!R1C1" display="НА ГЛАВНУЮ"/>
    <hyperlink ref="N2" location="Содержание!R1C1" display="Содержание!R1C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" x14ac:dyDescent="0.25"/>
  <cols>
    <col min="1" max="1" width="55" customWidth="1"/>
    <col min="2" max="2" width="17" customWidth="1"/>
    <col min="3" max="3" width="16.140625" customWidth="1"/>
    <col min="4" max="4" width="24.28515625" customWidth="1"/>
    <col min="5" max="5" width="17.28515625" customWidth="1"/>
    <col min="6" max="6" width="13.85546875" hidden="1" customWidth="1"/>
    <col min="7" max="7" width="16.7109375" hidden="1" customWidth="1"/>
    <col min="8" max="8" width="13.28515625" hidden="1" customWidth="1"/>
    <col min="9" max="9" width="16.85546875" hidden="1" customWidth="1"/>
    <col min="10" max="10" width="12.5703125" hidden="1" customWidth="1"/>
    <col min="11" max="11" width="16.28515625" customWidth="1"/>
    <col min="12" max="12" width="12.7109375" hidden="1" customWidth="1"/>
    <col min="13" max="13" width="23.28515625" customWidth="1"/>
    <col min="14" max="14" width="9.28515625" style="85" customWidth="1"/>
  </cols>
  <sheetData>
    <row r="1" spans="1:22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27" t="s">
        <v>193</v>
      </c>
      <c r="N1" s="229"/>
      <c r="O1" s="202">
        <f>Содержание!D12</f>
        <v>66.258399999999995</v>
      </c>
    </row>
    <row r="2" spans="1:22" s="168" customFormat="1" ht="35.25" customHeight="1" thickBot="1" x14ac:dyDescent="0.3">
      <c r="A2" s="220" t="s">
        <v>698</v>
      </c>
      <c r="B2" s="221"/>
      <c r="C2" s="230" t="s">
        <v>700</v>
      </c>
      <c r="D2" s="206"/>
      <c r="E2" s="206"/>
      <c r="F2" s="205"/>
      <c r="G2" s="216"/>
      <c r="H2" s="216"/>
      <c r="I2" s="216"/>
      <c r="J2" s="208"/>
      <c r="K2" s="231"/>
      <c r="L2" s="208"/>
      <c r="M2" s="211" t="s">
        <v>201</v>
      </c>
      <c r="N2" s="224" t="s">
        <v>201</v>
      </c>
      <c r="O2" s="205"/>
      <c r="P2" s="195"/>
      <c r="Q2" s="167"/>
      <c r="R2" s="167"/>
      <c r="S2" s="167"/>
      <c r="T2" s="167"/>
      <c r="U2" s="167"/>
      <c r="V2" s="167"/>
    </row>
    <row r="3" spans="1:22" ht="60" customHeight="1" thickBot="1" x14ac:dyDescent="0.3">
      <c r="A3" s="129" t="s">
        <v>1</v>
      </c>
      <c r="B3" s="122" t="s">
        <v>2</v>
      </c>
      <c r="C3" s="123" t="s">
        <v>11</v>
      </c>
      <c r="D3" s="123" t="s">
        <v>53</v>
      </c>
      <c r="E3" s="123" t="s">
        <v>55</v>
      </c>
      <c r="F3" s="123"/>
      <c r="G3" s="158" t="s">
        <v>198</v>
      </c>
      <c r="H3" s="158"/>
      <c r="I3" s="158" t="s">
        <v>475</v>
      </c>
      <c r="J3" s="158"/>
      <c r="K3" s="393" t="s">
        <v>680</v>
      </c>
      <c r="L3" s="631"/>
      <c r="M3" s="392" t="s">
        <v>199</v>
      </c>
      <c r="N3" s="126" t="s">
        <v>471</v>
      </c>
      <c r="O3" s="127" t="s">
        <v>0</v>
      </c>
    </row>
    <row r="4" spans="1:22" s="1" customFormat="1" ht="27" customHeight="1" thickBot="1" x14ac:dyDescent="0.3">
      <c r="A4" s="153" t="s">
        <v>197</v>
      </c>
      <c r="B4" s="105"/>
      <c r="C4" s="106"/>
      <c r="D4" s="106"/>
      <c r="E4" s="106"/>
      <c r="F4" s="107"/>
      <c r="G4" s="107"/>
      <c r="H4" s="108"/>
      <c r="I4" s="108"/>
      <c r="J4" s="108"/>
      <c r="K4" s="394"/>
      <c r="L4" s="108"/>
      <c r="M4" s="108"/>
      <c r="N4" s="108"/>
      <c r="O4" s="109"/>
    </row>
    <row r="5" spans="1:22" ht="25.5" customHeight="1" thickBot="1" x14ac:dyDescent="0.3">
      <c r="A5" s="148" t="s">
        <v>194</v>
      </c>
      <c r="B5" s="91"/>
      <c r="C5" s="104"/>
      <c r="D5" s="104"/>
      <c r="E5" s="114"/>
      <c r="F5" s="121"/>
      <c r="G5" s="103">
        <f>SUM(F7:F12,F14:F16)</f>
        <v>0</v>
      </c>
      <c r="H5" s="102"/>
      <c r="I5" s="103">
        <f>SUM(H7:H12,H14:H16)</f>
        <v>0</v>
      </c>
      <c r="J5" s="102"/>
      <c r="K5" s="395">
        <f>SUM(J7:J12,J14:J16)</f>
        <v>0</v>
      </c>
      <c r="L5" s="400"/>
      <c r="M5" s="401">
        <f>SUM(L7:L12,L14:L16)</f>
        <v>0</v>
      </c>
      <c r="N5" s="398"/>
      <c r="O5" s="102"/>
    </row>
    <row r="6" spans="1:22" ht="30" customHeight="1" thickBot="1" x14ac:dyDescent="0.3">
      <c r="A6" s="63"/>
      <c r="B6" s="130"/>
      <c r="C6" s="53" t="s">
        <v>337</v>
      </c>
      <c r="D6" s="53"/>
      <c r="E6" s="130"/>
      <c r="F6" s="130"/>
      <c r="G6" s="130"/>
      <c r="H6" s="130"/>
      <c r="I6" s="130"/>
      <c r="J6" s="130"/>
      <c r="K6" s="396"/>
      <c r="L6" s="402"/>
      <c r="M6" s="402"/>
      <c r="N6" s="130"/>
      <c r="O6" s="159"/>
    </row>
    <row r="7" spans="1:22" ht="16.5" thickBot="1" x14ac:dyDescent="0.3">
      <c r="A7" s="31" t="s">
        <v>152</v>
      </c>
      <c r="B7" s="32" t="s">
        <v>25</v>
      </c>
      <c r="C7" s="32" t="s">
        <v>560</v>
      </c>
      <c r="D7" s="32" t="s">
        <v>12</v>
      </c>
      <c r="E7" s="58" t="s">
        <v>675</v>
      </c>
      <c r="F7" s="58">
        <f t="shared" ref="F7:F12" si="0">G7*O7*100</f>
        <v>0</v>
      </c>
      <c r="G7" s="13">
        <f t="shared" ref="G7:G12" si="1">M7*1.3</f>
        <v>123.37</v>
      </c>
      <c r="H7" s="12">
        <f t="shared" ref="H7:H8" si="2">I7*O7*100</f>
        <v>0</v>
      </c>
      <c r="I7" s="13">
        <f t="shared" ref="I7:I12" si="3">M7*1.2</f>
        <v>113.88000000000001</v>
      </c>
      <c r="J7" s="12">
        <f t="shared" ref="J7:J8" si="4">K7*O7*100</f>
        <v>0</v>
      </c>
      <c r="K7" s="454">
        <v>103.4</v>
      </c>
      <c r="L7" s="655">
        <f t="shared" ref="L7:L8" si="5">M7*O7*100</f>
        <v>0</v>
      </c>
      <c r="M7" s="454">
        <v>94.9</v>
      </c>
      <c r="N7" s="399">
        <v>1.65</v>
      </c>
      <c r="O7" s="28"/>
    </row>
    <row r="8" spans="1:22" ht="16.5" thickBot="1" x14ac:dyDescent="0.3">
      <c r="A8" s="33" t="s">
        <v>153</v>
      </c>
      <c r="B8" s="34" t="s">
        <v>25</v>
      </c>
      <c r="C8" s="34" t="s">
        <v>560</v>
      </c>
      <c r="D8" s="34" t="s">
        <v>13</v>
      </c>
      <c r="E8" s="59" t="s">
        <v>675</v>
      </c>
      <c r="F8" s="58">
        <f t="shared" si="0"/>
        <v>0</v>
      </c>
      <c r="G8" s="13">
        <f t="shared" si="1"/>
        <v>123.37</v>
      </c>
      <c r="H8" s="12">
        <f t="shared" si="2"/>
        <v>0</v>
      </c>
      <c r="I8" s="13">
        <f t="shared" si="3"/>
        <v>113.88000000000001</v>
      </c>
      <c r="J8" s="12">
        <f t="shared" si="4"/>
        <v>0</v>
      </c>
      <c r="K8" s="454">
        <v>103.4</v>
      </c>
      <c r="L8" s="655">
        <f t="shared" si="5"/>
        <v>0</v>
      </c>
      <c r="M8" s="454">
        <v>94.9</v>
      </c>
      <c r="N8" s="399">
        <v>1.65</v>
      </c>
      <c r="O8" s="28"/>
    </row>
    <row r="9" spans="1:22" ht="16.5" thickBot="1" x14ac:dyDescent="0.3">
      <c r="A9" s="33" t="s">
        <v>697</v>
      </c>
      <c r="B9" s="34" t="s">
        <v>25</v>
      </c>
      <c r="C9" s="34" t="s">
        <v>560</v>
      </c>
      <c r="D9" s="34" t="s">
        <v>14</v>
      </c>
      <c r="E9" s="59" t="s">
        <v>675</v>
      </c>
      <c r="F9" s="58">
        <f t="shared" si="0"/>
        <v>0</v>
      </c>
      <c r="G9" s="504">
        <f t="shared" si="1"/>
        <v>160.22499999999999</v>
      </c>
      <c r="H9" s="505">
        <f t="shared" ref="H9" si="6">I9*O9*100</f>
        <v>0</v>
      </c>
      <c r="I9" s="504">
        <f t="shared" si="3"/>
        <v>147.9</v>
      </c>
      <c r="J9" s="505">
        <f t="shared" ref="J9" si="7">K9*O9*100</f>
        <v>0</v>
      </c>
      <c r="K9" s="454">
        <v>135.58000000000001</v>
      </c>
      <c r="L9" s="655">
        <f t="shared" ref="L9" si="8">M9*O9*100</f>
        <v>0</v>
      </c>
      <c r="M9" s="454">
        <v>123.25</v>
      </c>
      <c r="N9" s="399">
        <v>2.36</v>
      </c>
      <c r="O9" s="28"/>
    </row>
    <row r="10" spans="1:22" ht="16.5" thickBot="1" x14ac:dyDescent="0.3">
      <c r="A10" s="33" t="s">
        <v>154</v>
      </c>
      <c r="B10" s="34" t="s">
        <v>25</v>
      </c>
      <c r="C10" s="34" t="s">
        <v>560</v>
      </c>
      <c r="D10" s="34" t="s">
        <v>18</v>
      </c>
      <c r="E10" s="59" t="s">
        <v>675</v>
      </c>
      <c r="F10" s="58">
        <f t="shared" si="0"/>
        <v>0</v>
      </c>
      <c r="G10" s="504">
        <f t="shared" si="1"/>
        <v>197.47000000000003</v>
      </c>
      <c r="H10" s="505">
        <f t="shared" ref="H10:H12" si="9">I10*O10*100</f>
        <v>0</v>
      </c>
      <c r="I10" s="504">
        <f t="shared" si="3"/>
        <v>182.28</v>
      </c>
      <c r="J10" s="505">
        <f t="shared" ref="J10:J12" si="10">K10*O10*100</f>
        <v>0</v>
      </c>
      <c r="K10" s="454">
        <v>167.09</v>
      </c>
      <c r="L10" s="655">
        <f t="shared" ref="L10:L12" si="11">M10*O10*100</f>
        <v>0</v>
      </c>
      <c r="M10" s="454">
        <v>151.9</v>
      </c>
      <c r="N10" s="399">
        <v>2.7</v>
      </c>
      <c r="O10" s="28"/>
    </row>
    <row r="11" spans="1:22" ht="16.5" thickBot="1" x14ac:dyDescent="0.3">
      <c r="A11" s="33" t="s">
        <v>674</v>
      </c>
      <c r="B11" s="34" t="s">
        <v>25</v>
      </c>
      <c r="C11" s="34" t="s">
        <v>560</v>
      </c>
      <c r="D11" s="34" t="s">
        <v>76</v>
      </c>
      <c r="E11" s="59" t="s">
        <v>675</v>
      </c>
      <c r="F11" s="58">
        <f t="shared" si="0"/>
        <v>0</v>
      </c>
      <c r="G11" s="504">
        <f t="shared" si="1"/>
        <v>207.16800000000003</v>
      </c>
      <c r="H11" s="505">
        <f t="shared" si="9"/>
        <v>0</v>
      </c>
      <c r="I11" s="504">
        <f t="shared" si="3"/>
        <v>191.232</v>
      </c>
      <c r="J11" s="505">
        <f t="shared" si="10"/>
        <v>0</v>
      </c>
      <c r="K11" s="454">
        <v>175.3</v>
      </c>
      <c r="L11" s="655">
        <f t="shared" si="11"/>
        <v>0</v>
      </c>
      <c r="M11" s="454">
        <v>159.36000000000001</v>
      </c>
      <c r="N11" s="399">
        <v>2.98</v>
      </c>
      <c r="O11" s="28"/>
    </row>
    <row r="12" spans="1:22" ht="30.75" thickBot="1" x14ac:dyDescent="0.3">
      <c r="A12" s="35" t="s">
        <v>155</v>
      </c>
      <c r="B12" s="36" t="s">
        <v>25</v>
      </c>
      <c r="C12" s="36" t="s">
        <v>560</v>
      </c>
      <c r="D12" s="36" t="s">
        <v>63</v>
      </c>
      <c r="E12" s="60" t="s">
        <v>675</v>
      </c>
      <c r="F12" s="58">
        <f t="shared" si="0"/>
        <v>0</v>
      </c>
      <c r="G12" s="504">
        <f t="shared" si="1"/>
        <v>176.124</v>
      </c>
      <c r="H12" s="505">
        <f t="shared" si="9"/>
        <v>0</v>
      </c>
      <c r="I12" s="504">
        <f t="shared" si="3"/>
        <v>162.57599999999999</v>
      </c>
      <c r="J12" s="505">
        <f t="shared" si="10"/>
        <v>0</v>
      </c>
      <c r="K12" s="454">
        <v>149.02000000000001</v>
      </c>
      <c r="L12" s="655">
        <f t="shared" si="11"/>
        <v>0</v>
      </c>
      <c r="M12" s="454">
        <v>135.47999999999999</v>
      </c>
      <c r="N12" s="399">
        <v>2.46</v>
      </c>
      <c r="O12" s="28"/>
    </row>
    <row r="13" spans="1:22" ht="30" customHeight="1" thickBot="1" x14ac:dyDescent="0.3">
      <c r="A13" s="366"/>
      <c r="B13" s="270"/>
      <c r="C13" s="371" t="s">
        <v>339</v>
      </c>
      <c r="D13" s="270"/>
      <c r="E13" s="270"/>
      <c r="F13" s="270"/>
      <c r="G13" s="270"/>
      <c r="H13" s="270"/>
      <c r="I13" s="270"/>
      <c r="J13" s="270"/>
      <c r="K13" s="397"/>
      <c r="L13" s="270"/>
      <c r="M13" s="403"/>
      <c r="N13" s="270"/>
      <c r="O13" s="271"/>
    </row>
    <row r="14" spans="1:22" ht="15.75" customHeight="1" thickBot="1" x14ac:dyDescent="0.3">
      <c r="A14" s="99" t="s">
        <v>340</v>
      </c>
      <c r="B14" s="49" t="s">
        <v>25</v>
      </c>
      <c r="C14" s="265" t="s">
        <v>341</v>
      </c>
      <c r="D14" s="316"/>
      <c r="E14" s="317"/>
      <c r="F14" s="316"/>
      <c r="G14" s="504">
        <f>M14*1.3</f>
        <v>2168.9024655999997</v>
      </c>
      <c r="H14" s="505">
        <f t="shared" ref="H14:H16" si="12">I14*O14*100</f>
        <v>0</v>
      </c>
      <c r="I14" s="504">
        <f>M14*1.2</f>
        <v>2002.0638143999997</v>
      </c>
      <c r="J14" s="505">
        <f t="shared" ref="J14:J16" si="13">K14*O14*100</f>
        <v>0</v>
      </c>
      <c r="K14" s="504">
        <f>M14*1.1</f>
        <v>1835.2251632</v>
      </c>
      <c r="L14" s="506">
        <f t="shared" ref="L14:L16" si="14">M14*O14*100</f>
        <v>0</v>
      </c>
      <c r="M14" s="504">
        <f>N14*Содержание!D12</f>
        <v>1668.3865119999998</v>
      </c>
      <c r="N14" s="399">
        <v>25.18</v>
      </c>
      <c r="O14" s="28"/>
    </row>
    <row r="15" spans="1:22" ht="16.5" thickBot="1" x14ac:dyDescent="0.3">
      <c r="A15" s="99" t="s">
        <v>338</v>
      </c>
      <c r="B15" s="49" t="s">
        <v>25</v>
      </c>
      <c r="C15" s="49" t="s">
        <v>157</v>
      </c>
      <c r="D15" s="244"/>
      <c r="E15" s="314"/>
      <c r="F15" s="315">
        <f>G15*O15</f>
        <v>0</v>
      </c>
      <c r="G15" s="504">
        <f>M15*1.3</f>
        <v>2511.7234272000001</v>
      </c>
      <c r="H15" s="505">
        <f t="shared" si="12"/>
        <v>0</v>
      </c>
      <c r="I15" s="504">
        <f>M15*1.2</f>
        <v>2318.5139328</v>
      </c>
      <c r="J15" s="505">
        <f t="shared" si="13"/>
        <v>0</v>
      </c>
      <c r="K15" s="504">
        <f>M15*1.1</f>
        <v>2125.3044384</v>
      </c>
      <c r="L15" s="506">
        <f t="shared" si="14"/>
        <v>0</v>
      </c>
      <c r="M15" s="504">
        <f>N15*Содержание!D12</f>
        <v>1932.0949439999999</v>
      </c>
      <c r="N15" s="399">
        <v>29.16</v>
      </c>
      <c r="O15" s="28"/>
    </row>
    <row r="16" spans="1:22" ht="16.5" thickBot="1" x14ac:dyDescent="0.3">
      <c r="A16" s="35" t="s">
        <v>669</v>
      </c>
      <c r="B16" s="36" t="s">
        <v>25</v>
      </c>
      <c r="C16" s="36" t="s">
        <v>158</v>
      </c>
      <c r="D16" s="62"/>
      <c r="E16" s="60"/>
      <c r="F16" s="131">
        <f>G16*O16</f>
        <v>0</v>
      </c>
      <c r="G16" s="507">
        <f>M16*1.3</f>
        <v>4395.5159975999995</v>
      </c>
      <c r="H16" s="505">
        <f t="shared" si="12"/>
        <v>0</v>
      </c>
      <c r="I16" s="507">
        <f>M16*1.2</f>
        <v>4057.3993823999995</v>
      </c>
      <c r="J16" s="505">
        <f t="shared" si="13"/>
        <v>0</v>
      </c>
      <c r="K16" s="507">
        <f>M16*1.1</f>
        <v>3719.2827671999999</v>
      </c>
      <c r="L16" s="506">
        <f t="shared" si="14"/>
        <v>0</v>
      </c>
      <c r="M16" s="507">
        <f>N16*Содержание!D12</f>
        <v>3381.1661519999998</v>
      </c>
      <c r="N16" s="399">
        <v>51.03</v>
      </c>
      <c r="O16" s="28"/>
    </row>
  </sheetData>
  <customSheetViews>
    <customSheetView guid="{2C0C2E54-13EB-4B6D-AFE4-E7AAFD2C1477}" scale="85" hiddenColumns="1">
      <pane xSplit="1" ySplit="5" topLeftCell="B9" activePane="bottomRight" state="frozen"/>
      <selection pane="bottomRight" activeCell="G14" sqref="G14:M16"/>
      <pageMargins left="0.7" right="0.7" top="0.75" bottom="0.75" header="0.3" footer="0.3"/>
      <pageSetup paperSize="9" orientation="portrait" verticalDpi="0" r:id="rId1"/>
    </customSheetView>
  </customSheetViews>
  <hyperlinks>
    <hyperlink ref="M2" location="Содержание!R1C1" display="НА ГЛАВНУЮ"/>
    <hyperlink ref="N2" location="Содержание!R1C1" display="Содержание!R1C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outlineLevelRow="1" x14ac:dyDescent="0.25"/>
  <cols>
    <col min="1" max="1" width="27.7109375" customWidth="1"/>
    <col min="2" max="2" width="15.85546875" customWidth="1"/>
    <col min="3" max="3" width="11.5703125" customWidth="1"/>
    <col min="4" max="4" width="54.7109375" customWidth="1"/>
    <col min="5" max="5" width="9" customWidth="1"/>
    <col min="6" max="6" width="15.5703125" customWidth="1"/>
    <col min="7" max="7" width="17.28515625" hidden="1" customWidth="1"/>
    <col min="8" max="8" width="12" hidden="1" customWidth="1"/>
    <col min="9" max="9" width="16.7109375" hidden="1" customWidth="1"/>
    <col min="10" max="10" width="0.140625" hidden="1" customWidth="1"/>
    <col min="11" max="11" width="13" hidden="1" customWidth="1"/>
    <col min="12" max="12" width="13" customWidth="1"/>
    <col min="13" max="13" width="12.28515625" hidden="1" customWidth="1"/>
    <col min="14" max="14" width="13.85546875" customWidth="1"/>
    <col min="15" max="15" width="11.42578125" hidden="1" customWidth="1"/>
    <col min="16" max="16" width="10.7109375" customWidth="1"/>
  </cols>
  <sheetData>
    <row r="1" spans="1:22" x14ac:dyDescent="0.2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N1" s="465" t="s">
        <v>193</v>
      </c>
      <c r="O1" s="466"/>
      <c r="P1" s="466">
        <f>Содержание!D12</f>
        <v>66.258399999999995</v>
      </c>
    </row>
    <row r="2" spans="1:22" s="168" customFormat="1" ht="35.25" customHeight="1" thickBot="1" x14ac:dyDescent="0.3">
      <c r="A2" s="191" t="s">
        <v>698</v>
      </c>
      <c r="B2" s="169"/>
      <c r="C2" s="169"/>
      <c r="D2" s="196" t="s">
        <v>700</v>
      </c>
      <c r="E2" s="199"/>
      <c r="F2" s="201"/>
      <c r="G2" s="198"/>
      <c r="H2" s="200"/>
      <c r="J2" s="197"/>
      <c r="K2" s="166"/>
      <c r="L2" s="166"/>
      <c r="M2" s="170" t="s">
        <v>201</v>
      </c>
      <c r="N2" s="192" t="s">
        <v>201</v>
      </c>
      <c r="O2" s="165"/>
      <c r="P2" s="165"/>
      <c r="Q2" s="167"/>
      <c r="R2" s="167"/>
      <c r="S2" s="167"/>
      <c r="T2" s="167"/>
      <c r="U2" s="167"/>
      <c r="V2" s="167"/>
    </row>
    <row r="3" spans="1:22" ht="54.75" customHeight="1" thickTop="1" thickBot="1" x14ac:dyDescent="0.3">
      <c r="A3" s="10" t="s">
        <v>1</v>
      </c>
      <c r="B3" s="20" t="s">
        <v>2</v>
      </c>
      <c r="C3" s="25" t="s">
        <v>11</v>
      </c>
      <c r="D3" s="25" t="s">
        <v>167</v>
      </c>
      <c r="E3" s="25" t="s">
        <v>53</v>
      </c>
      <c r="F3" s="25" t="s">
        <v>55</v>
      </c>
      <c r="G3" s="25"/>
      <c r="H3" s="125" t="s">
        <v>192</v>
      </c>
      <c r="I3" s="125"/>
      <c r="J3" s="125" t="s">
        <v>474</v>
      </c>
      <c r="K3" s="125"/>
      <c r="L3" s="125" t="s">
        <v>677</v>
      </c>
      <c r="M3" s="125"/>
      <c r="N3" s="125" t="s">
        <v>476</v>
      </c>
      <c r="O3" s="126" t="s">
        <v>471</v>
      </c>
      <c r="P3" s="11" t="s">
        <v>0</v>
      </c>
    </row>
    <row r="4" spans="1:22" ht="25.5" customHeight="1" thickBot="1" x14ac:dyDescent="0.3">
      <c r="A4" s="91" t="s">
        <v>194</v>
      </c>
      <c r="B4" s="91"/>
      <c r="C4" s="110"/>
      <c r="D4" s="110"/>
      <c r="E4" s="110"/>
      <c r="F4" s="110"/>
      <c r="G4" s="110"/>
      <c r="H4" s="103">
        <f>SUM(G20:G22,G23:G28,G10:G18,G6:G8)</f>
        <v>0</v>
      </c>
      <c r="I4" s="102"/>
      <c r="J4" s="103">
        <f>SUM(I20:I22,I23:I27,I28,I10:I18,I6:I8)</f>
        <v>0</v>
      </c>
      <c r="K4" s="102"/>
      <c r="L4" s="103">
        <f>SUM(K20:K22,K23:K28,K10:K18,K6:K8)</f>
        <v>0</v>
      </c>
      <c r="M4" s="102"/>
      <c r="N4" s="103">
        <f>SUM(M20:M22,M23:M28,M6:M8,M10:M18)</f>
        <v>0</v>
      </c>
      <c r="O4" s="111"/>
      <c r="P4" s="120"/>
    </row>
    <row r="5" spans="1:22" ht="30" customHeight="1" thickBot="1" x14ac:dyDescent="0.3">
      <c r="A5" s="100"/>
      <c r="B5" s="136"/>
      <c r="C5" s="136"/>
      <c r="D5" s="53" t="s">
        <v>169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7"/>
    </row>
    <row r="6" spans="1:22" ht="47.25" customHeight="1" outlineLevel="1" x14ac:dyDescent="0.25">
      <c r="A6" s="31" t="s">
        <v>159</v>
      </c>
      <c r="B6" s="265" t="s">
        <v>259</v>
      </c>
      <c r="C6" s="32"/>
      <c r="D6" s="32" t="s">
        <v>163</v>
      </c>
      <c r="E6" s="32"/>
      <c r="F6" s="58" t="s">
        <v>162</v>
      </c>
      <c r="G6" s="132">
        <f>H6*P6</f>
        <v>0</v>
      </c>
      <c r="H6" s="405">
        <f>N6*1.3</f>
        <v>313.31299999999999</v>
      </c>
      <c r="I6" s="405">
        <f>J6*P6</f>
        <v>0</v>
      </c>
      <c r="J6" s="405">
        <f>N6*1.2</f>
        <v>289.21199999999999</v>
      </c>
      <c r="K6" s="405">
        <f>L6*P6</f>
        <v>0</v>
      </c>
      <c r="L6" s="405">
        <v>277.16000000000003</v>
      </c>
      <c r="M6" s="405">
        <f>N6*P6</f>
        <v>0</v>
      </c>
      <c r="N6" s="405">
        <v>241.01</v>
      </c>
      <c r="O6" s="406"/>
      <c r="P6" s="364"/>
    </row>
    <row r="7" spans="1:22" ht="30" outlineLevel="1" x14ac:dyDescent="0.25">
      <c r="A7" s="422" t="s">
        <v>160</v>
      </c>
      <c r="B7" s="266" t="s">
        <v>259</v>
      </c>
      <c r="C7" s="34"/>
      <c r="D7" s="34" t="s">
        <v>166</v>
      </c>
      <c r="E7" s="34"/>
      <c r="F7" s="59" t="s">
        <v>165</v>
      </c>
      <c r="G7" s="133">
        <f>H7*P7</f>
        <v>0</v>
      </c>
      <c r="H7" s="407">
        <f>N7*1.3</f>
        <v>299.84500000000003</v>
      </c>
      <c r="I7" s="407">
        <f>J7*P7</f>
        <v>0</v>
      </c>
      <c r="J7" s="407">
        <f>N7*1.2</f>
        <v>276.77999999999997</v>
      </c>
      <c r="K7" s="407">
        <f>L7*P7</f>
        <v>0</v>
      </c>
      <c r="L7" s="407">
        <v>265.18</v>
      </c>
      <c r="M7" s="407">
        <f>N7*P7</f>
        <v>0</v>
      </c>
      <c r="N7" s="409">
        <v>230.65</v>
      </c>
      <c r="O7" s="408">
        <v>2.5299999999999998</v>
      </c>
      <c r="P7" s="284"/>
    </row>
    <row r="8" spans="1:22" ht="45.75" customHeight="1" outlineLevel="1" thickBot="1" x14ac:dyDescent="0.3">
      <c r="A8" s="422" t="s">
        <v>161</v>
      </c>
      <c r="B8" s="49" t="s">
        <v>259</v>
      </c>
      <c r="C8" s="34"/>
      <c r="D8" s="34" t="s">
        <v>164</v>
      </c>
      <c r="E8" s="34"/>
      <c r="F8" s="59" t="s">
        <v>168</v>
      </c>
      <c r="G8" s="134">
        <f>H8*P8</f>
        <v>0</v>
      </c>
      <c r="H8" s="407">
        <f>N8*1.3</f>
        <v>543.79000000000008</v>
      </c>
      <c r="I8" s="407">
        <f>J8*P8</f>
        <v>0</v>
      </c>
      <c r="J8" s="407">
        <f>N8*1.2</f>
        <v>501.96</v>
      </c>
      <c r="K8" s="407">
        <f>L8*P8</f>
        <v>0</v>
      </c>
      <c r="L8" s="407">
        <v>480.96</v>
      </c>
      <c r="M8" s="407">
        <f>N8*P8</f>
        <v>0</v>
      </c>
      <c r="N8" s="409">
        <v>418.3</v>
      </c>
      <c r="O8" s="408">
        <v>4.2300000000000004</v>
      </c>
      <c r="P8" s="284"/>
    </row>
    <row r="9" spans="1:22" ht="30" customHeight="1" thickBot="1" x14ac:dyDescent="0.3">
      <c r="A9" s="371"/>
      <c r="B9" s="270"/>
      <c r="C9" s="270"/>
      <c r="D9" s="371" t="s">
        <v>210</v>
      </c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378"/>
    </row>
    <row r="10" spans="1:22" ht="15.75" outlineLevel="1" x14ac:dyDescent="0.25">
      <c r="A10" s="31" t="s">
        <v>342</v>
      </c>
      <c r="B10" s="32" t="s">
        <v>259</v>
      </c>
      <c r="C10" s="32" t="s">
        <v>209</v>
      </c>
      <c r="D10" s="318" t="s">
        <v>351</v>
      </c>
      <c r="E10" s="61" t="s">
        <v>12</v>
      </c>
      <c r="F10" s="58" t="s">
        <v>86</v>
      </c>
      <c r="G10" s="135">
        <f t="shared" ref="G10:G18" si="0">H10*P10</f>
        <v>0</v>
      </c>
      <c r="H10" s="405">
        <f t="shared" ref="H10:H18" si="1">N10*1.3</f>
        <v>128.12800000000001</v>
      </c>
      <c r="I10" s="405">
        <f t="shared" ref="I10:I18" si="2">J10*P10</f>
        <v>0</v>
      </c>
      <c r="J10" s="405">
        <f t="shared" ref="J10:J18" si="3">N10*1.2</f>
        <v>118.27199999999999</v>
      </c>
      <c r="K10" s="405">
        <f t="shared" ref="K10:K18" si="4">L10*P10</f>
        <v>0</v>
      </c>
      <c r="L10" s="405">
        <f t="shared" ref="L10:L18" si="5">N10*1.1</f>
        <v>108.41600000000001</v>
      </c>
      <c r="M10" s="405">
        <f t="shared" ref="M10:M18" si="6">N10*P10</f>
        <v>0</v>
      </c>
      <c r="N10" s="406">
        <v>98.56</v>
      </c>
      <c r="O10" s="406"/>
      <c r="P10" s="364"/>
    </row>
    <row r="11" spans="1:22" ht="15.75" outlineLevel="1" x14ac:dyDescent="0.25">
      <c r="A11" s="33" t="s">
        <v>343</v>
      </c>
      <c r="B11" s="34" t="s">
        <v>259</v>
      </c>
      <c r="C11" s="34" t="s">
        <v>209</v>
      </c>
      <c r="D11" s="272" t="s">
        <v>351</v>
      </c>
      <c r="E11" s="64" t="s">
        <v>13</v>
      </c>
      <c r="F11" s="59" t="s">
        <v>86</v>
      </c>
      <c r="G11" s="135">
        <f t="shared" si="0"/>
        <v>0</v>
      </c>
      <c r="H11" s="407">
        <f t="shared" si="1"/>
        <v>128.12800000000001</v>
      </c>
      <c r="I11" s="407">
        <f t="shared" si="2"/>
        <v>0</v>
      </c>
      <c r="J11" s="407">
        <f t="shared" si="3"/>
        <v>118.27199999999999</v>
      </c>
      <c r="K11" s="407">
        <f t="shared" si="4"/>
        <v>0</v>
      </c>
      <c r="L11" s="407">
        <f t="shared" si="5"/>
        <v>108.41600000000001</v>
      </c>
      <c r="M11" s="407">
        <f t="shared" si="6"/>
        <v>0</v>
      </c>
      <c r="N11" s="408">
        <v>98.56</v>
      </c>
      <c r="O11" s="408"/>
      <c r="P11" s="284"/>
    </row>
    <row r="12" spans="1:22" ht="15.75" outlineLevel="1" x14ac:dyDescent="0.25">
      <c r="A12" s="33" t="s">
        <v>344</v>
      </c>
      <c r="B12" s="34" t="s">
        <v>259</v>
      </c>
      <c r="C12" s="34" t="s">
        <v>209</v>
      </c>
      <c r="D12" s="272" t="s">
        <v>351</v>
      </c>
      <c r="E12" s="64" t="s">
        <v>14</v>
      </c>
      <c r="F12" s="59" t="s">
        <v>86</v>
      </c>
      <c r="G12" s="135">
        <f t="shared" si="0"/>
        <v>0</v>
      </c>
      <c r="H12" s="16">
        <f t="shared" si="1"/>
        <v>160.16</v>
      </c>
      <c r="I12" s="16">
        <f t="shared" si="2"/>
        <v>0</v>
      </c>
      <c r="J12" s="16">
        <f t="shared" si="3"/>
        <v>147.84</v>
      </c>
      <c r="K12" s="16">
        <f t="shared" si="4"/>
        <v>0</v>
      </c>
      <c r="L12" s="16">
        <f t="shared" si="5"/>
        <v>135.52000000000001</v>
      </c>
      <c r="M12" s="16">
        <f t="shared" si="6"/>
        <v>0</v>
      </c>
      <c r="N12" s="408">
        <v>123.2</v>
      </c>
      <c r="O12" s="404"/>
      <c r="P12" s="50"/>
    </row>
    <row r="13" spans="1:22" ht="15.75" outlineLevel="1" x14ac:dyDescent="0.25">
      <c r="A13" s="33" t="s">
        <v>345</v>
      </c>
      <c r="B13" s="34" t="s">
        <v>259</v>
      </c>
      <c r="C13" s="34" t="s">
        <v>209</v>
      </c>
      <c r="D13" s="319" t="s">
        <v>351</v>
      </c>
      <c r="E13" s="64" t="s">
        <v>18</v>
      </c>
      <c r="F13" s="59" t="s">
        <v>86</v>
      </c>
      <c r="G13" s="135">
        <f t="shared" si="0"/>
        <v>0</v>
      </c>
      <c r="H13" s="407">
        <f t="shared" si="1"/>
        <v>160.16</v>
      </c>
      <c r="I13" s="407">
        <f t="shared" si="2"/>
        <v>0</v>
      </c>
      <c r="J13" s="407">
        <f t="shared" si="3"/>
        <v>147.84</v>
      </c>
      <c r="K13" s="407">
        <f t="shared" si="4"/>
        <v>0</v>
      </c>
      <c r="L13" s="407">
        <f t="shared" si="5"/>
        <v>135.52000000000001</v>
      </c>
      <c r="M13" s="407">
        <f t="shared" si="6"/>
        <v>0</v>
      </c>
      <c r="N13" s="408">
        <v>123.2</v>
      </c>
      <c r="O13" s="408"/>
      <c r="P13" s="284"/>
    </row>
    <row r="14" spans="1:22" ht="15.75" outlineLevel="1" x14ac:dyDescent="0.25">
      <c r="A14" s="74" t="s">
        <v>346</v>
      </c>
      <c r="B14" s="34" t="s">
        <v>259</v>
      </c>
      <c r="C14" s="251" t="s">
        <v>209</v>
      </c>
      <c r="D14" s="272" t="s">
        <v>351</v>
      </c>
      <c r="E14" s="320" t="s">
        <v>15</v>
      </c>
      <c r="F14" s="245" t="s">
        <v>86</v>
      </c>
      <c r="G14" s="243">
        <f t="shared" si="0"/>
        <v>0</v>
      </c>
      <c r="H14" s="407">
        <f t="shared" si="1"/>
        <v>160.16</v>
      </c>
      <c r="I14" s="407">
        <f t="shared" si="2"/>
        <v>0</v>
      </c>
      <c r="J14" s="407">
        <f t="shared" si="3"/>
        <v>147.84</v>
      </c>
      <c r="K14" s="407">
        <f t="shared" si="4"/>
        <v>0</v>
      </c>
      <c r="L14" s="407">
        <f t="shared" si="5"/>
        <v>135.52000000000001</v>
      </c>
      <c r="M14" s="407">
        <f t="shared" si="6"/>
        <v>0</v>
      </c>
      <c r="N14" s="408">
        <v>123.2</v>
      </c>
      <c r="O14" s="408"/>
      <c r="P14" s="284"/>
    </row>
    <row r="15" spans="1:22" ht="15.75" outlineLevel="1" x14ac:dyDescent="0.25">
      <c r="A15" s="295" t="s">
        <v>347</v>
      </c>
      <c r="B15" s="34" t="s">
        <v>259</v>
      </c>
      <c r="C15" s="49" t="s">
        <v>209</v>
      </c>
      <c r="D15" s="272" t="s">
        <v>481</v>
      </c>
      <c r="E15" s="297" t="s">
        <v>13</v>
      </c>
      <c r="F15" s="321" t="s">
        <v>86</v>
      </c>
      <c r="G15" s="135">
        <f t="shared" si="0"/>
        <v>0</v>
      </c>
      <c r="H15" s="407">
        <f t="shared" ref="H15" si="7">N15*1.3</f>
        <v>128.12800000000001</v>
      </c>
      <c r="I15" s="407">
        <f t="shared" ref="I15" si="8">J15*P15</f>
        <v>0</v>
      </c>
      <c r="J15" s="407">
        <f t="shared" ref="J15" si="9">N15*1.2</f>
        <v>118.27199999999999</v>
      </c>
      <c r="K15" s="407">
        <f t="shared" ref="K15" si="10">L15*P15</f>
        <v>0</v>
      </c>
      <c r="L15" s="407">
        <f t="shared" ref="L15" si="11">N15*1.1</f>
        <v>108.41600000000001</v>
      </c>
      <c r="M15" s="407">
        <f t="shared" ref="M15" si="12">N15*P15</f>
        <v>0</v>
      </c>
      <c r="N15" s="408">
        <v>98.56</v>
      </c>
      <c r="O15" s="408"/>
      <c r="P15" s="284"/>
    </row>
    <row r="16" spans="1:22" ht="15.75" outlineLevel="1" x14ac:dyDescent="0.25">
      <c r="A16" s="33" t="s">
        <v>348</v>
      </c>
      <c r="B16" s="34" t="s">
        <v>259</v>
      </c>
      <c r="C16" s="34" t="s">
        <v>209</v>
      </c>
      <c r="D16" s="319" t="s">
        <v>481</v>
      </c>
      <c r="E16" s="64" t="s">
        <v>14</v>
      </c>
      <c r="F16" s="59" t="s">
        <v>86</v>
      </c>
      <c r="G16" s="135">
        <f t="shared" si="0"/>
        <v>0</v>
      </c>
      <c r="H16" s="407">
        <f t="shared" si="1"/>
        <v>160.16</v>
      </c>
      <c r="I16" s="407">
        <f t="shared" si="2"/>
        <v>0</v>
      </c>
      <c r="J16" s="407">
        <f t="shared" si="3"/>
        <v>147.84</v>
      </c>
      <c r="K16" s="407">
        <f t="shared" si="4"/>
        <v>0</v>
      </c>
      <c r="L16" s="407">
        <f t="shared" si="5"/>
        <v>135.52000000000001</v>
      </c>
      <c r="M16" s="407">
        <f t="shared" si="6"/>
        <v>0</v>
      </c>
      <c r="N16" s="408">
        <v>123.2</v>
      </c>
      <c r="O16" s="408"/>
      <c r="P16" s="284"/>
    </row>
    <row r="17" spans="1:16" ht="15.75" outlineLevel="1" x14ac:dyDescent="0.25">
      <c r="A17" s="33" t="s">
        <v>350</v>
      </c>
      <c r="B17" s="34" t="s">
        <v>259</v>
      </c>
      <c r="C17" s="34" t="s">
        <v>209</v>
      </c>
      <c r="D17" s="272" t="s">
        <v>481</v>
      </c>
      <c r="E17" s="64" t="s">
        <v>12</v>
      </c>
      <c r="F17" s="59" t="s">
        <v>86</v>
      </c>
      <c r="G17" s="135">
        <f t="shared" si="0"/>
        <v>0</v>
      </c>
      <c r="H17" s="407">
        <f t="shared" si="1"/>
        <v>128.12800000000001</v>
      </c>
      <c r="I17" s="407">
        <f t="shared" si="2"/>
        <v>0</v>
      </c>
      <c r="J17" s="407">
        <f t="shared" si="3"/>
        <v>118.27199999999999</v>
      </c>
      <c r="K17" s="407">
        <f t="shared" si="4"/>
        <v>0</v>
      </c>
      <c r="L17" s="407">
        <f t="shared" si="5"/>
        <v>108.41600000000001</v>
      </c>
      <c r="M17" s="407">
        <f t="shared" si="6"/>
        <v>0</v>
      </c>
      <c r="N17" s="408">
        <v>98.56</v>
      </c>
      <c r="O17" s="408"/>
      <c r="P17" s="284"/>
    </row>
    <row r="18" spans="1:16" ht="16.5" outlineLevel="1" thickBot="1" x14ac:dyDescent="0.3">
      <c r="A18" s="239" t="s">
        <v>349</v>
      </c>
      <c r="B18" s="240" t="s">
        <v>259</v>
      </c>
      <c r="C18" s="240" t="s">
        <v>209</v>
      </c>
      <c r="D18" s="244" t="s">
        <v>481</v>
      </c>
      <c r="E18" s="241" t="s">
        <v>15</v>
      </c>
      <c r="F18" s="242" t="s">
        <v>86</v>
      </c>
      <c r="G18" s="243">
        <f t="shared" si="0"/>
        <v>0</v>
      </c>
      <c r="H18" s="407">
        <f t="shared" si="1"/>
        <v>160.16</v>
      </c>
      <c r="I18" s="407">
        <f t="shared" si="2"/>
        <v>0</v>
      </c>
      <c r="J18" s="407">
        <f t="shared" si="3"/>
        <v>147.84</v>
      </c>
      <c r="K18" s="407">
        <f t="shared" si="4"/>
        <v>0</v>
      </c>
      <c r="L18" s="407">
        <f t="shared" si="5"/>
        <v>135.52000000000001</v>
      </c>
      <c r="M18" s="407">
        <f t="shared" si="6"/>
        <v>0</v>
      </c>
      <c r="N18" s="408">
        <v>123.2</v>
      </c>
      <c r="O18" s="408"/>
      <c r="P18" s="284"/>
    </row>
    <row r="19" spans="1:16" s="237" customFormat="1" ht="15.75" customHeight="1" thickBot="1" x14ac:dyDescent="0.3">
      <c r="A19" s="371"/>
      <c r="B19" s="270"/>
      <c r="C19" s="270"/>
      <c r="D19" s="371" t="s">
        <v>352</v>
      </c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378"/>
    </row>
    <row r="20" spans="1:16" ht="15.75" outlineLevel="1" x14ac:dyDescent="0.25">
      <c r="A20" s="33" t="s">
        <v>353</v>
      </c>
      <c r="B20" s="34"/>
      <c r="C20" s="34"/>
      <c r="D20" s="319" t="s">
        <v>360</v>
      </c>
      <c r="E20" s="64" t="s">
        <v>15</v>
      </c>
      <c r="F20" s="59" t="s">
        <v>86</v>
      </c>
      <c r="G20" s="135">
        <f t="shared" ref="G20:G28" si="13">H20*P20</f>
        <v>0</v>
      </c>
      <c r="H20" s="407">
        <f t="shared" ref="H20:H28" si="14">N20*1.3</f>
        <v>27.95</v>
      </c>
      <c r="I20" s="407">
        <f t="shared" ref="I20:I28" si="15">J20*P20</f>
        <v>0</v>
      </c>
      <c r="J20" s="407">
        <f t="shared" ref="J20:J28" si="16">N20*1.2</f>
        <v>25.8</v>
      </c>
      <c r="K20" s="407">
        <f t="shared" ref="K20:K28" si="17">L20*P20</f>
        <v>0</v>
      </c>
      <c r="L20" s="407">
        <f t="shared" ref="L20:L28" si="18">N20*1.1</f>
        <v>23.650000000000002</v>
      </c>
      <c r="M20" s="407">
        <f t="shared" ref="M20:M28" si="19">N20*P20</f>
        <v>0</v>
      </c>
      <c r="N20" s="408">
        <v>21.5</v>
      </c>
      <c r="O20" s="408"/>
      <c r="P20" s="284"/>
    </row>
    <row r="21" spans="1:16" ht="15.75" outlineLevel="1" x14ac:dyDescent="0.25">
      <c r="A21" s="74" t="s">
        <v>354</v>
      </c>
      <c r="B21" s="251"/>
      <c r="C21" s="251"/>
      <c r="D21" s="272" t="s">
        <v>359</v>
      </c>
      <c r="E21" s="297" t="s">
        <v>13</v>
      </c>
      <c r="F21" s="245" t="s">
        <v>86</v>
      </c>
      <c r="G21" s="243">
        <f t="shared" si="13"/>
        <v>0</v>
      </c>
      <c r="H21" s="407">
        <f t="shared" si="14"/>
        <v>27.95</v>
      </c>
      <c r="I21" s="407">
        <f t="shared" si="15"/>
        <v>0</v>
      </c>
      <c r="J21" s="407">
        <f t="shared" si="16"/>
        <v>25.8</v>
      </c>
      <c r="K21" s="407">
        <f t="shared" si="17"/>
        <v>0</v>
      </c>
      <c r="L21" s="407">
        <f t="shared" si="18"/>
        <v>23.650000000000002</v>
      </c>
      <c r="M21" s="407">
        <f t="shared" si="19"/>
        <v>0</v>
      </c>
      <c r="N21" s="408">
        <v>21.5</v>
      </c>
      <c r="O21" s="408"/>
      <c r="P21" s="284"/>
    </row>
    <row r="22" spans="1:16" ht="15.75" outlineLevel="1" x14ac:dyDescent="0.25">
      <c r="A22" s="74" t="s">
        <v>354</v>
      </c>
      <c r="B22" s="49"/>
      <c r="C22" s="49"/>
      <c r="D22" s="319" t="s">
        <v>360</v>
      </c>
      <c r="E22" s="297" t="s">
        <v>13</v>
      </c>
      <c r="F22" s="321" t="s">
        <v>86</v>
      </c>
      <c r="G22" s="135">
        <f t="shared" si="13"/>
        <v>0</v>
      </c>
      <c r="H22" s="407">
        <f t="shared" si="14"/>
        <v>27.95</v>
      </c>
      <c r="I22" s="407">
        <f t="shared" si="15"/>
        <v>0</v>
      </c>
      <c r="J22" s="407">
        <f t="shared" si="16"/>
        <v>25.8</v>
      </c>
      <c r="K22" s="407">
        <f t="shared" si="17"/>
        <v>0</v>
      </c>
      <c r="L22" s="407">
        <f t="shared" si="18"/>
        <v>23.650000000000002</v>
      </c>
      <c r="M22" s="407">
        <f t="shared" si="19"/>
        <v>0</v>
      </c>
      <c r="N22" s="408">
        <v>21.5</v>
      </c>
      <c r="O22" s="408"/>
      <c r="P22" s="284"/>
    </row>
    <row r="23" spans="1:16" ht="15.75" outlineLevel="1" x14ac:dyDescent="0.25">
      <c r="A23" s="74" t="s">
        <v>355</v>
      </c>
      <c r="B23" s="34"/>
      <c r="C23" s="34"/>
      <c r="D23" s="272" t="s">
        <v>359</v>
      </c>
      <c r="E23" s="64" t="s">
        <v>18</v>
      </c>
      <c r="F23" s="59" t="s">
        <v>86</v>
      </c>
      <c r="G23" s="135">
        <f t="shared" si="13"/>
        <v>0</v>
      </c>
      <c r="H23" s="407">
        <f t="shared" si="14"/>
        <v>27.95</v>
      </c>
      <c r="I23" s="407">
        <f t="shared" si="15"/>
        <v>0</v>
      </c>
      <c r="J23" s="407">
        <f t="shared" si="16"/>
        <v>25.8</v>
      </c>
      <c r="K23" s="407">
        <f t="shared" si="17"/>
        <v>0</v>
      </c>
      <c r="L23" s="407">
        <f t="shared" si="18"/>
        <v>23.650000000000002</v>
      </c>
      <c r="M23" s="407">
        <f t="shared" si="19"/>
        <v>0</v>
      </c>
      <c r="N23" s="408">
        <v>21.5</v>
      </c>
      <c r="O23" s="408"/>
      <c r="P23" s="284"/>
    </row>
    <row r="24" spans="1:16" ht="15.75" outlineLevel="1" x14ac:dyDescent="0.25">
      <c r="A24" s="74" t="s">
        <v>355</v>
      </c>
      <c r="B24" s="251"/>
      <c r="C24" s="251"/>
      <c r="D24" s="319" t="s">
        <v>360</v>
      </c>
      <c r="E24" s="64" t="s">
        <v>18</v>
      </c>
      <c r="F24" s="245" t="s">
        <v>86</v>
      </c>
      <c r="G24" s="243">
        <f t="shared" si="13"/>
        <v>0</v>
      </c>
      <c r="H24" s="407">
        <f t="shared" si="14"/>
        <v>27.95</v>
      </c>
      <c r="I24" s="407">
        <f t="shared" si="15"/>
        <v>0</v>
      </c>
      <c r="J24" s="407">
        <f t="shared" si="16"/>
        <v>25.8</v>
      </c>
      <c r="K24" s="407">
        <f t="shared" si="17"/>
        <v>0</v>
      </c>
      <c r="L24" s="407">
        <f t="shared" si="18"/>
        <v>23.650000000000002</v>
      </c>
      <c r="M24" s="407">
        <f t="shared" si="19"/>
        <v>0</v>
      </c>
      <c r="N24" s="408">
        <v>21.5</v>
      </c>
      <c r="O24" s="408"/>
      <c r="P24" s="284"/>
    </row>
    <row r="25" spans="1:16" ht="15.75" outlineLevel="1" x14ac:dyDescent="0.25">
      <c r="A25" s="74" t="s">
        <v>356</v>
      </c>
      <c r="B25" s="49"/>
      <c r="C25" s="49"/>
      <c r="D25" s="272" t="s">
        <v>359</v>
      </c>
      <c r="E25" s="64" t="s">
        <v>12</v>
      </c>
      <c r="F25" s="321" t="s">
        <v>86</v>
      </c>
      <c r="G25" s="135">
        <f t="shared" si="13"/>
        <v>0</v>
      </c>
      <c r="H25" s="407">
        <f t="shared" si="14"/>
        <v>27.95</v>
      </c>
      <c r="I25" s="407">
        <f t="shared" si="15"/>
        <v>0</v>
      </c>
      <c r="J25" s="407">
        <f t="shared" si="16"/>
        <v>25.8</v>
      </c>
      <c r="K25" s="407">
        <f t="shared" si="17"/>
        <v>0</v>
      </c>
      <c r="L25" s="407">
        <f t="shared" si="18"/>
        <v>23.650000000000002</v>
      </c>
      <c r="M25" s="407">
        <f t="shared" si="19"/>
        <v>0</v>
      </c>
      <c r="N25" s="408">
        <v>21.5</v>
      </c>
      <c r="O25" s="408"/>
      <c r="P25" s="284"/>
    </row>
    <row r="26" spans="1:16" ht="15.75" outlineLevel="1" x14ac:dyDescent="0.25">
      <c r="A26" s="74" t="s">
        <v>356</v>
      </c>
      <c r="B26" s="34"/>
      <c r="C26" s="34"/>
      <c r="D26" s="319" t="s">
        <v>360</v>
      </c>
      <c r="E26" s="64" t="s">
        <v>12</v>
      </c>
      <c r="F26" s="59" t="s">
        <v>86</v>
      </c>
      <c r="G26" s="135">
        <f t="shared" si="13"/>
        <v>0</v>
      </c>
      <c r="H26" s="407">
        <f t="shared" si="14"/>
        <v>27.95</v>
      </c>
      <c r="I26" s="407">
        <f t="shared" si="15"/>
        <v>0</v>
      </c>
      <c r="J26" s="407">
        <f t="shared" si="16"/>
        <v>25.8</v>
      </c>
      <c r="K26" s="407">
        <f t="shared" si="17"/>
        <v>0</v>
      </c>
      <c r="L26" s="407">
        <f t="shared" si="18"/>
        <v>23.650000000000002</v>
      </c>
      <c r="M26" s="407">
        <f t="shared" si="19"/>
        <v>0</v>
      </c>
      <c r="N26" s="408">
        <v>21.5</v>
      </c>
      <c r="O26" s="408"/>
      <c r="P26" s="284"/>
    </row>
    <row r="27" spans="1:16" ht="15.75" outlineLevel="1" x14ac:dyDescent="0.25">
      <c r="A27" s="74" t="s">
        <v>357</v>
      </c>
      <c r="B27" s="251"/>
      <c r="C27" s="251"/>
      <c r="D27" s="272" t="s">
        <v>359</v>
      </c>
      <c r="E27" s="297" t="s">
        <v>14</v>
      </c>
      <c r="F27" s="245" t="s">
        <v>86</v>
      </c>
      <c r="G27" s="243">
        <f t="shared" si="13"/>
        <v>0</v>
      </c>
      <c r="H27" s="407">
        <f t="shared" si="14"/>
        <v>27.95</v>
      </c>
      <c r="I27" s="407">
        <f t="shared" si="15"/>
        <v>0</v>
      </c>
      <c r="J27" s="407">
        <f t="shared" si="16"/>
        <v>25.8</v>
      </c>
      <c r="K27" s="407">
        <f t="shared" si="17"/>
        <v>0</v>
      </c>
      <c r="L27" s="407">
        <f t="shared" si="18"/>
        <v>23.650000000000002</v>
      </c>
      <c r="M27" s="407">
        <f t="shared" si="19"/>
        <v>0</v>
      </c>
      <c r="N27" s="408">
        <v>21.5</v>
      </c>
      <c r="O27" s="408"/>
      <c r="P27" s="284"/>
    </row>
    <row r="28" spans="1:16" ht="15.75" outlineLevel="1" x14ac:dyDescent="0.25">
      <c r="A28" s="74" t="s">
        <v>358</v>
      </c>
      <c r="B28" s="49"/>
      <c r="C28" s="49"/>
      <c r="D28" s="272" t="s">
        <v>359</v>
      </c>
      <c r="E28" s="297" t="s">
        <v>15</v>
      </c>
      <c r="F28" s="321" t="s">
        <v>86</v>
      </c>
      <c r="G28" s="135">
        <f t="shared" si="13"/>
        <v>0</v>
      </c>
      <c r="H28" s="407">
        <f t="shared" si="14"/>
        <v>27.95</v>
      </c>
      <c r="I28" s="407">
        <f t="shared" si="15"/>
        <v>0</v>
      </c>
      <c r="J28" s="407">
        <f t="shared" si="16"/>
        <v>25.8</v>
      </c>
      <c r="K28" s="407">
        <f t="shared" si="17"/>
        <v>0</v>
      </c>
      <c r="L28" s="407">
        <f t="shared" si="18"/>
        <v>23.650000000000002</v>
      </c>
      <c r="M28" s="407">
        <f t="shared" si="19"/>
        <v>0</v>
      </c>
      <c r="N28" s="408">
        <v>21.5</v>
      </c>
      <c r="O28" s="408"/>
      <c r="P28" s="284"/>
    </row>
  </sheetData>
  <customSheetViews>
    <customSheetView guid="{2C0C2E54-13EB-4B6D-AFE4-E7AAFD2C1477}" scale="85" hiddenColumns="1">
      <pane xSplit="1" ySplit="4" topLeftCell="B14" activePane="bottomRight" state="frozen"/>
      <selection pane="bottomRight" activeCell="H18" sqref="H18"/>
      <pageMargins left="0.7" right="0.7" top="0.75" bottom="0.75" header="0.3" footer="0.3"/>
      <pageSetup paperSize="9" orientation="portrait" r:id="rId1"/>
    </customSheetView>
  </customSheetViews>
  <hyperlinks>
    <hyperlink ref="M2" location="Содержание!R1C1" display="НА ГЛАВНУЮ"/>
    <hyperlink ref="N2" location="Содержание!R1C1" display="Содержание!R1C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RowHeight="15" x14ac:dyDescent="0.25"/>
  <cols>
    <col min="1" max="1" width="33.42578125" customWidth="1"/>
    <col min="2" max="2" width="16" customWidth="1"/>
    <col min="3" max="3" width="16.140625" customWidth="1"/>
    <col min="4" max="4" width="41.7109375" customWidth="1"/>
    <col min="5" max="5" width="8.5703125" customWidth="1"/>
    <col min="6" max="6" width="19.140625" customWidth="1"/>
    <col min="7" max="7" width="9.140625" hidden="1" customWidth="1"/>
    <col min="8" max="8" width="15.28515625" hidden="1" customWidth="1"/>
    <col min="9" max="9" width="10.42578125" hidden="1" customWidth="1"/>
    <col min="10" max="10" width="10.5703125" hidden="1" customWidth="1"/>
    <col min="11" max="11" width="11.28515625" hidden="1" customWidth="1"/>
    <col min="12" max="12" width="11.5703125" customWidth="1"/>
    <col min="13" max="13" width="13.28515625" hidden="1" customWidth="1"/>
    <col min="14" max="14" width="11.85546875" customWidth="1"/>
    <col min="15" max="16" width="12" customWidth="1"/>
  </cols>
  <sheetData>
    <row r="1" spans="1:22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 t="s">
        <v>193</v>
      </c>
      <c r="O1" s="202"/>
      <c r="P1" s="202">
        <f>Содержание!D12</f>
        <v>66.258399999999995</v>
      </c>
    </row>
    <row r="2" spans="1:22" s="168" customFormat="1" ht="35.25" customHeight="1" thickBot="1" x14ac:dyDescent="0.3">
      <c r="A2" s="220" t="s">
        <v>698</v>
      </c>
      <c r="B2" s="221"/>
      <c r="C2" s="204" t="s">
        <v>700</v>
      </c>
      <c r="D2" s="232"/>
      <c r="E2" s="233"/>
      <c r="F2" s="223"/>
      <c r="G2" s="215"/>
      <c r="H2" s="210"/>
      <c r="I2" s="210"/>
      <c r="J2" s="210"/>
      <c r="K2" s="208"/>
      <c r="L2" s="208"/>
      <c r="M2" s="211" t="s">
        <v>201</v>
      </c>
      <c r="N2" s="224" t="s">
        <v>201</v>
      </c>
      <c r="O2" s="205"/>
      <c r="P2" s="205"/>
      <c r="Q2" s="167"/>
      <c r="R2" s="167"/>
      <c r="S2" s="167"/>
      <c r="T2" s="167"/>
      <c r="U2" s="167"/>
      <c r="V2" s="167"/>
    </row>
    <row r="3" spans="1:22" ht="54.75" customHeight="1" thickBot="1" x14ac:dyDescent="0.3">
      <c r="A3" s="68" t="s">
        <v>1</v>
      </c>
      <c r="B3" s="69" t="s">
        <v>2</v>
      </c>
      <c r="C3" s="70" t="s">
        <v>11</v>
      </c>
      <c r="D3" s="70" t="s">
        <v>167</v>
      </c>
      <c r="E3" s="70" t="s">
        <v>53</v>
      </c>
      <c r="F3" s="70" t="s">
        <v>55</v>
      </c>
      <c r="G3" s="70"/>
      <c r="H3" s="125" t="s">
        <v>192</v>
      </c>
      <c r="I3" s="125"/>
      <c r="J3" s="125" t="s">
        <v>474</v>
      </c>
      <c r="K3" s="125"/>
      <c r="L3" s="125" t="s">
        <v>677</v>
      </c>
      <c r="M3" s="125"/>
      <c r="N3" s="125" t="s">
        <v>476</v>
      </c>
      <c r="O3" s="113" t="s">
        <v>471</v>
      </c>
      <c r="P3" s="71" t="s">
        <v>0</v>
      </c>
    </row>
    <row r="4" spans="1:22" s="140" customFormat="1" ht="25.5" customHeight="1" thickBot="1" x14ac:dyDescent="0.3">
      <c r="A4" s="160" t="s">
        <v>194</v>
      </c>
      <c r="B4" s="161"/>
      <c r="C4" s="138"/>
      <c r="D4" s="138"/>
      <c r="E4" s="138"/>
      <c r="F4" s="138"/>
      <c r="G4" s="138"/>
      <c r="H4" s="508">
        <f>SUM(G6:G12)</f>
        <v>0</v>
      </c>
      <c r="I4" s="509"/>
      <c r="J4" s="509">
        <f>SUM(I6:I12)</f>
        <v>0</v>
      </c>
      <c r="K4" s="509"/>
      <c r="L4" s="509">
        <f>SUM(K6:K12)</f>
        <v>0</v>
      </c>
      <c r="M4" s="509"/>
      <c r="N4" s="509">
        <f>SUM(M6:M12)</f>
        <v>0</v>
      </c>
      <c r="O4" s="509"/>
      <c r="P4" s="509"/>
    </row>
    <row r="5" spans="1:22" ht="30" customHeight="1" thickBot="1" x14ac:dyDescent="0.3">
      <c r="A5" s="112"/>
      <c r="B5" s="136"/>
      <c r="C5" s="136"/>
      <c r="D5" s="656" t="s">
        <v>176</v>
      </c>
      <c r="E5" s="136"/>
      <c r="F5" s="136"/>
      <c r="G5" s="136"/>
      <c r="H5" s="510"/>
      <c r="I5" s="510"/>
      <c r="J5" s="510"/>
      <c r="K5" s="510"/>
      <c r="L5" s="510"/>
      <c r="M5" s="510"/>
      <c r="N5" s="510"/>
      <c r="O5" s="511"/>
      <c r="P5" s="512"/>
    </row>
    <row r="6" spans="1:22" ht="30" customHeight="1" x14ac:dyDescent="0.25">
      <c r="A6" s="449" t="s">
        <v>562</v>
      </c>
      <c r="B6" s="265" t="s">
        <v>25</v>
      </c>
      <c r="C6" s="265" t="s">
        <v>279</v>
      </c>
      <c r="D6" s="265" t="s">
        <v>565</v>
      </c>
      <c r="E6" s="450" t="s">
        <v>15</v>
      </c>
      <c r="F6" s="67" t="s">
        <v>115</v>
      </c>
      <c r="G6" s="513">
        <f t="shared" ref="G6:G12" si="0">H6*P6</f>
        <v>0</v>
      </c>
      <c r="H6" s="451">
        <f t="shared" ref="H6:H12" si="1">N6*1.3</f>
        <v>2034.5304304000001</v>
      </c>
      <c r="I6" s="452">
        <f t="shared" ref="I6:I12" si="2">J6*P6</f>
        <v>0</v>
      </c>
      <c r="J6" s="303">
        <f t="shared" ref="J6:J12" si="3">N6*1.2</f>
        <v>1878.0280895999999</v>
      </c>
      <c r="K6" s="303">
        <f t="shared" ref="K6:K12" si="4">L6*P6</f>
        <v>0</v>
      </c>
      <c r="L6" s="303">
        <f t="shared" ref="L6:L12" si="5">N6*1.1</f>
        <v>1721.5257488000002</v>
      </c>
      <c r="M6" s="390">
        <f t="shared" ref="M6:M12" si="6">N6*P6</f>
        <v>0</v>
      </c>
      <c r="N6" s="390">
        <f>O6*Содержание!D12</f>
        <v>1565.023408</v>
      </c>
      <c r="O6" s="453">
        <v>23.62</v>
      </c>
      <c r="P6" s="364"/>
    </row>
    <row r="7" spans="1:22" ht="45.75" customHeight="1" x14ac:dyDescent="0.25">
      <c r="A7" s="459" t="s">
        <v>561</v>
      </c>
      <c r="B7" s="34" t="s">
        <v>25</v>
      </c>
      <c r="C7" s="34" t="s">
        <v>558</v>
      </c>
      <c r="D7" s="34" t="s">
        <v>647</v>
      </c>
      <c r="E7" s="66" t="s">
        <v>15</v>
      </c>
      <c r="F7" s="67" t="s">
        <v>115</v>
      </c>
      <c r="G7" s="514">
        <f t="shared" si="0"/>
        <v>0</v>
      </c>
      <c r="H7" s="86">
        <f t="shared" si="1"/>
        <v>6314.6242951999993</v>
      </c>
      <c r="I7" s="430">
        <f t="shared" si="2"/>
        <v>0</v>
      </c>
      <c r="J7" s="429">
        <f t="shared" si="3"/>
        <v>5828.8839647999994</v>
      </c>
      <c r="K7" s="86">
        <f t="shared" si="4"/>
        <v>0</v>
      </c>
      <c r="L7" s="86">
        <f t="shared" si="5"/>
        <v>5343.1436343999994</v>
      </c>
      <c r="M7" s="146">
        <f t="shared" si="6"/>
        <v>0</v>
      </c>
      <c r="N7" s="146">
        <f>O7*Содержание!D12</f>
        <v>4857.4033039999995</v>
      </c>
      <c r="O7" s="454">
        <v>73.31</v>
      </c>
      <c r="P7" s="28"/>
    </row>
    <row r="8" spans="1:22" ht="60" x14ac:dyDescent="0.25">
      <c r="A8" s="462" t="s">
        <v>664</v>
      </c>
      <c r="B8" s="268" t="s">
        <v>362</v>
      </c>
      <c r="C8" s="272" t="s">
        <v>554</v>
      </c>
      <c r="D8" s="272" t="s">
        <v>665</v>
      </c>
      <c r="E8" s="444" t="s">
        <v>15</v>
      </c>
      <c r="F8" s="67" t="s">
        <v>115</v>
      </c>
      <c r="G8" s="515">
        <f t="shared" si="0"/>
        <v>0</v>
      </c>
      <c r="H8" s="86">
        <f t="shared" si="1"/>
        <v>3535.0181567999998</v>
      </c>
      <c r="I8" s="261">
        <f t="shared" si="2"/>
        <v>0</v>
      </c>
      <c r="J8" s="446">
        <f t="shared" si="3"/>
        <v>3263.0936831999993</v>
      </c>
      <c r="K8" s="261">
        <f t="shared" si="4"/>
        <v>0</v>
      </c>
      <c r="L8" s="261">
        <f t="shared" si="5"/>
        <v>2991.1692095999997</v>
      </c>
      <c r="M8" s="447">
        <f t="shared" si="6"/>
        <v>0</v>
      </c>
      <c r="N8" s="447">
        <f>O8*Содержание!D12</f>
        <v>2719.2447359999996</v>
      </c>
      <c r="O8" s="455">
        <v>41.04</v>
      </c>
      <c r="P8" s="284"/>
    </row>
    <row r="9" spans="1:22" ht="60" x14ac:dyDescent="0.25">
      <c r="A9" s="463" t="s">
        <v>666</v>
      </c>
      <c r="B9" s="246" t="s">
        <v>362</v>
      </c>
      <c r="C9" s="246" t="s">
        <v>554</v>
      </c>
      <c r="D9" s="246" t="s">
        <v>667</v>
      </c>
      <c r="E9" s="444" t="s">
        <v>15</v>
      </c>
      <c r="F9" s="67" t="s">
        <v>115</v>
      </c>
      <c r="G9" s="516">
        <f t="shared" si="0"/>
        <v>0</v>
      </c>
      <c r="H9" s="442">
        <f t="shared" si="1"/>
        <v>4395.5159975999995</v>
      </c>
      <c r="I9" s="442">
        <f t="shared" si="2"/>
        <v>0</v>
      </c>
      <c r="J9" s="441">
        <f t="shared" si="3"/>
        <v>4057.3993823999995</v>
      </c>
      <c r="K9" s="442">
        <f t="shared" si="4"/>
        <v>0</v>
      </c>
      <c r="L9" s="442">
        <f t="shared" si="5"/>
        <v>3719.2827671999999</v>
      </c>
      <c r="M9" s="440">
        <f t="shared" si="6"/>
        <v>0</v>
      </c>
      <c r="N9" s="440">
        <f>O9*Содержание!D12</f>
        <v>3381.1661519999998</v>
      </c>
      <c r="O9" s="456">
        <v>51.03</v>
      </c>
      <c r="P9" s="443"/>
    </row>
    <row r="10" spans="1:22" ht="45" x14ac:dyDescent="0.25">
      <c r="A10" s="464" t="s">
        <v>668</v>
      </c>
      <c r="B10" s="298" t="s">
        <v>362</v>
      </c>
      <c r="C10" s="298" t="s">
        <v>558</v>
      </c>
      <c r="D10" s="298" t="s">
        <v>177</v>
      </c>
      <c r="E10" s="444" t="s">
        <v>15</v>
      </c>
      <c r="F10" s="67" t="s">
        <v>115</v>
      </c>
      <c r="G10" s="517">
        <f t="shared" si="0"/>
        <v>0</v>
      </c>
      <c r="H10" s="386">
        <f t="shared" si="1"/>
        <v>6314.6242951999993</v>
      </c>
      <c r="I10" s="386">
        <f t="shared" si="2"/>
        <v>0</v>
      </c>
      <c r="J10" s="445">
        <f t="shared" si="3"/>
        <v>5828.8839647999994</v>
      </c>
      <c r="K10" s="386">
        <f t="shared" si="4"/>
        <v>0</v>
      </c>
      <c r="L10" s="386">
        <f t="shared" si="5"/>
        <v>5343.1436343999994</v>
      </c>
      <c r="M10" s="387">
        <f t="shared" si="6"/>
        <v>0</v>
      </c>
      <c r="N10" s="387">
        <f>O10*Содержание!D12</f>
        <v>4857.4033039999995</v>
      </c>
      <c r="O10" s="457">
        <v>73.31</v>
      </c>
      <c r="P10" s="389"/>
    </row>
    <row r="11" spans="1:22" ht="60" x14ac:dyDescent="0.25">
      <c r="A11" s="458" t="s">
        <v>563</v>
      </c>
      <c r="B11" s="272" t="s">
        <v>25</v>
      </c>
      <c r="C11" s="272" t="s">
        <v>556</v>
      </c>
      <c r="D11" s="297" t="s">
        <v>564</v>
      </c>
      <c r="E11" s="428" t="s">
        <v>15</v>
      </c>
      <c r="F11" s="67" t="s">
        <v>115</v>
      </c>
      <c r="G11" s="515">
        <f t="shared" si="0"/>
        <v>0</v>
      </c>
      <c r="H11" s="261">
        <f t="shared" si="1"/>
        <v>6263.3869999999997</v>
      </c>
      <c r="I11" s="261">
        <f t="shared" si="2"/>
        <v>0</v>
      </c>
      <c r="J11" s="446">
        <f t="shared" si="3"/>
        <v>5781.5879999999997</v>
      </c>
      <c r="K11" s="261">
        <f t="shared" si="4"/>
        <v>0</v>
      </c>
      <c r="L11" s="261">
        <v>5540.7</v>
      </c>
      <c r="M11" s="447">
        <f t="shared" si="6"/>
        <v>0</v>
      </c>
      <c r="N11" s="447">
        <v>4817.99</v>
      </c>
      <c r="O11" s="455"/>
      <c r="P11" s="284"/>
    </row>
    <row r="12" spans="1:22" ht="60.75" thickBot="1" x14ac:dyDescent="0.3">
      <c r="A12" s="461" t="s">
        <v>566</v>
      </c>
      <c r="B12" s="29" t="s">
        <v>25</v>
      </c>
      <c r="C12" s="29" t="s">
        <v>554</v>
      </c>
      <c r="D12" s="29" t="s">
        <v>670</v>
      </c>
      <c r="E12" s="427" t="s">
        <v>15</v>
      </c>
      <c r="F12" s="523" t="s">
        <v>156</v>
      </c>
      <c r="G12" s="518">
        <f t="shared" si="0"/>
        <v>0</v>
      </c>
      <c r="H12" s="448">
        <f t="shared" si="1"/>
        <v>5943.3784800000003</v>
      </c>
      <c r="I12" s="431">
        <f t="shared" si="2"/>
        <v>0</v>
      </c>
      <c r="J12" s="250">
        <f t="shared" si="3"/>
        <v>5486.1955200000002</v>
      </c>
      <c r="K12" s="250">
        <f t="shared" si="4"/>
        <v>0</v>
      </c>
      <c r="L12" s="250">
        <f t="shared" si="5"/>
        <v>5029.0125600000001</v>
      </c>
      <c r="M12" s="283">
        <f t="shared" si="6"/>
        <v>0</v>
      </c>
      <c r="N12" s="283">
        <f>O12*Содержание!D12</f>
        <v>4571.8296</v>
      </c>
      <c r="O12" s="460">
        <v>69</v>
      </c>
      <c r="P12" s="57"/>
    </row>
  </sheetData>
  <customSheetViews>
    <customSheetView guid="{2C0C2E54-13EB-4B6D-AFE4-E7AAFD2C1477}" scale="70" hiddenColumns="1">
      <pane xSplit="1" ySplit="4" topLeftCell="B5" activePane="bottomRight" state="frozen"/>
      <selection pane="bottomRight" activeCell="O1" sqref="O1:O1048576"/>
      <pageMargins left="0.7" right="0.7" top="0.75" bottom="0.75" header="0.3" footer="0.3"/>
      <pageSetup paperSize="9" orientation="portrait" verticalDpi="0" r:id="rId1"/>
    </customSheetView>
  </customSheetViews>
  <hyperlinks>
    <hyperlink ref="M2" location="Содержание!R1C1" display="НА ГЛАВНУЮ"/>
    <hyperlink ref="N2" location="Содержание!R1C1" display="Содержание!R1C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Содержание</vt:lpstr>
      <vt:lpstr>Дюралайт</vt:lpstr>
      <vt:lpstr>Леднеон флекс</vt:lpstr>
      <vt:lpstr>Бахрома</vt:lpstr>
      <vt:lpstr>Завесы</vt:lpstr>
      <vt:lpstr>Светодиодные гирлянды</vt:lpstr>
      <vt:lpstr>Клип лайт</vt:lpstr>
      <vt:lpstr>Белт лайт</vt:lpstr>
      <vt:lpstr>Падающие капли</vt:lpstr>
      <vt:lpstr>Светодиодные изделия</vt:lpstr>
      <vt:lpstr>Строблампы</vt:lpstr>
      <vt:lpstr>Содержание!rates</vt:lpstr>
      <vt:lpstr>Содержание!Область_печати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Кульков</dc:creator>
  <cp:lastModifiedBy>User</cp:lastModifiedBy>
  <dcterms:created xsi:type="dcterms:W3CDTF">2006-09-16T00:00:00Z</dcterms:created>
  <dcterms:modified xsi:type="dcterms:W3CDTF">2015-12-02T09:58:31Z</dcterms:modified>
</cp:coreProperties>
</file>